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KShare\2026\Elections\April\"/>
    </mc:Choice>
  </mc:AlternateContent>
  <bookViews>
    <workbookView xWindow="0" yWindow="0" windowWidth="28800" windowHeight="12300"/>
  </bookViews>
  <sheets>
    <sheet name="All Offices" sheetId="1" r:id="rId1"/>
    <sheet name="Voter Turnout" sheetId="3" r:id="rId2"/>
  </sheets>
  <definedNames>
    <definedName name="_xlnm.Print_Area" localSheetId="0">'All Offices'!$A$1:$C$125</definedName>
  </definedNames>
  <calcPr calcId="162913"/>
</workbook>
</file>

<file path=xl/calcChain.xml><?xml version="1.0" encoding="utf-8"?>
<calcChain xmlns="http://schemas.openxmlformats.org/spreadsheetml/2006/main">
  <c r="B22" i="1" l="1"/>
  <c r="B115" i="1" l="1"/>
  <c r="B70" i="1" l="1"/>
  <c r="B69" i="1"/>
  <c r="B68" i="1"/>
  <c r="B27" i="1" l="1"/>
  <c r="B26" i="1"/>
  <c r="B25" i="1"/>
  <c r="B117" i="1"/>
  <c r="B116" i="1"/>
  <c r="B114" i="1"/>
  <c r="B112" i="1"/>
  <c r="B113" i="1"/>
  <c r="B33" i="1"/>
  <c r="B93" i="1"/>
  <c r="B92" i="1"/>
  <c r="B91" i="1"/>
  <c r="B90" i="1"/>
  <c r="B89" i="1"/>
  <c r="B88" i="1"/>
  <c r="B120" i="1" l="1"/>
  <c r="B118" i="1"/>
  <c r="B105" i="1"/>
  <c r="B104" i="1"/>
  <c r="B103" i="1"/>
  <c r="B102" i="1"/>
  <c r="B101" i="1"/>
  <c r="B100" i="1"/>
  <c r="B99" i="1"/>
  <c r="B98" i="1"/>
  <c r="B97" i="1"/>
  <c r="B96" i="1"/>
  <c r="B95" i="1"/>
  <c r="B94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2" i="1"/>
  <c r="B31" i="1"/>
  <c r="B30" i="1"/>
  <c r="B29" i="1"/>
  <c r="B28" i="1"/>
  <c r="B24" i="1"/>
  <c r="B23" i="1"/>
  <c r="B21" i="1"/>
  <c r="B20" i="1"/>
  <c r="B19" i="1"/>
  <c r="B18" i="1"/>
  <c r="B17" i="1"/>
  <c r="B15" i="1"/>
  <c r="B10" i="1"/>
  <c r="B9" i="1"/>
  <c r="B8" i="1"/>
  <c r="B16" i="1"/>
  <c r="B14" i="1"/>
  <c r="B13" i="1"/>
  <c r="B12" i="1"/>
  <c r="B11" i="1"/>
  <c r="B7" i="1" l="1"/>
  <c r="B6" i="1"/>
  <c r="B5" i="1"/>
  <c r="B4" i="1"/>
  <c r="B3" i="1"/>
  <c r="AU3" i="3"/>
  <c r="AU4" i="3" s="1"/>
  <c r="AT3" i="3"/>
  <c r="AT4" i="3" s="1"/>
  <c r="AS3" i="3"/>
  <c r="AS4" i="3" s="1"/>
  <c r="AR3" i="3"/>
  <c r="AR4" i="3" s="1"/>
  <c r="AQ3" i="3"/>
  <c r="AQ4" i="3" s="1"/>
  <c r="AP3" i="3"/>
  <c r="AP4" i="3" s="1"/>
  <c r="AO3" i="3"/>
  <c r="AO4" i="3" s="1"/>
  <c r="AN3" i="3"/>
  <c r="AN4" i="3" s="1"/>
  <c r="AM3" i="3"/>
  <c r="AM4" i="3" s="1"/>
  <c r="AL3" i="3"/>
  <c r="AL4" i="3" s="1"/>
  <c r="AK3" i="3"/>
  <c r="AK4" i="3" s="1"/>
  <c r="AJ3" i="3"/>
  <c r="AJ4" i="3" s="1"/>
  <c r="AI3" i="3"/>
  <c r="AI4" i="3" s="1"/>
  <c r="AH3" i="3"/>
  <c r="AH4" i="3" s="1"/>
  <c r="AG3" i="3"/>
  <c r="AG4" i="3" s="1"/>
  <c r="AF3" i="3"/>
  <c r="AF4" i="3" s="1"/>
  <c r="AE3" i="3"/>
  <c r="AE4" i="3" s="1"/>
  <c r="AD3" i="3"/>
  <c r="AD4" i="3" s="1"/>
  <c r="AC3" i="3"/>
  <c r="AC4" i="3" s="1"/>
  <c r="AB3" i="3"/>
  <c r="AB4" i="3" s="1"/>
  <c r="AA3" i="3"/>
  <c r="AA4" i="3" s="1"/>
  <c r="Z3" i="3"/>
  <c r="Z4" i="3" s="1"/>
  <c r="Y3" i="3"/>
  <c r="Y4" i="3" s="1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123" i="1" l="1"/>
  <c r="B125" i="1"/>
  <c r="B124" i="1"/>
  <c r="B122" i="1"/>
  <c r="B121" i="1"/>
  <c r="B119" i="1"/>
  <c r="B111" i="1"/>
  <c r="B110" i="1"/>
  <c r="B109" i="1"/>
  <c r="B108" i="1"/>
  <c r="B107" i="1"/>
  <c r="B106" i="1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2" i="1"/>
  <c r="B3" i="3" l="1"/>
  <c r="B4" i="3" s="1"/>
</calcChain>
</file>

<file path=xl/sharedStrings.xml><?xml version="1.0" encoding="utf-8"?>
<sst xmlns="http://schemas.openxmlformats.org/spreadsheetml/2006/main" count="343" uniqueCount="177">
  <si>
    <t>Candidate</t>
  </si>
  <si>
    <t>Totals</t>
  </si>
  <si>
    <t>Office</t>
  </si>
  <si>
    <t>T. Enterprise W 1</t>
  </si>
  <si>
    <t>T. Hazelhurst W 1-2</t>
  </si>
  <si>
    <t>T. Little Rice W 1</t>
  </si>
  <si>
    <t>T. Lynne W 1</t>
  </si>
  <si>
    <t>T. Monico W 1</t>
  </si>
  <si>
    <t>T. Newbold  W 1</t>
  </si>
  <si>
    <t>T. Nokomis W 1-2</t>
  </si>
  <si>
    <t>T. Piehl W 1</t>
  </si>
  <si>
    <t>T. Schoepke W 1</t>
  </si>
  <si>
    <t>T. Stella W 1 - 2</t>
  </si>
  <si>
    <t>T. Sugar Camp  W 1-2</t>
  </si>
  <si>
    <t>T. Three Lakes  W 1-4</t>
  </si>
  <si>
    <t>T. Woodboro W 1</t>
  </si>
  <si>
    <t>Outstanding Provisional Ballots</t>
  </si>
  <si>
    <t>Scattering</t>
  </si>
  <si>
    <t>%</t>
  </si>
  <si>
    <t xml:space="preserve">% of Reporting Units </t>
  </si>
  <si>
    <t>Voters</t>
  </si>
  <si>
    <t>Voter Turnout Info</t>
  </si>
  <si>
    <t>Ted Cushing</t>
  </si>
  <si>
    <t>Lenore Lopez</t>
  </si>
  <si>
    <t>Billy Fried</t>
  </si>
  <si>
    <t>Robert Briggs</t>
  </si>
  <si>
    <t>Dan Hess</t>
  </si>
  <si>
    <t>88)School District of Elcho - School Board Member - Vote for not more than 2</t>
  </si>
  <si>
    <t>87)Arbor Vitae-Woodruff J1 - School Board Member - Vote for not more than 2</t>
  </si>
  <si>
    <t>Ross Peterson</t>
  </si>
  <si>
    <t>Bill Freudenberg</t>
  </si>
  <si>
    <t>Ronald Lueneburg</t>
  </si>
  <si>
    <t>Doug Artus</t>
  </si>
  <si>
    <t>Chris Taylor</t>
  </si>
  <si>
    <t>Maria S. Lazar</t>
  </si>
  <si>
    <t>1)Justice of the Supreme Court - Vote for 1</t>
  </si>
  <si>
    <t>11) County Supervisor - District 1 - Vote for 1</t>
  </si>
  <si>
    <t>Connor Showalter</t>
  </si>
  <si>
    <t>12) County Supervisor - District 2 - Vote for 1</t>
  </si>
  <si>
    <t>Joshua Raith - Registered Write-in</t>
  </si>
  <si>
    <t>Sandy Hamburg - Registered Write-in</t>
  </si>
  <si>
    <t>13) County Supervisor - District 3 - Vote for 1</t>
  </si>
  <si>
    <t>Linnaea Newman</t>
  </si>
  <si>
    <t>14) County Supervisor - District 4 - Vote for 1</t>
  </si>
  <si>
    <t>15) County Supervisor - District 5 - Vote for 1</t>
  </si>
  <si>
    <t>16) County Supervisor - District 6 - Vote for 1</t>
  </si>
  <si>
    <t>17) County Supervisor - District 7 - Vote for 1</t>
  </si>
  <si>
    <t>18) County Supervisor - District 8 - Vote for 1</t>
  </si>
  <si>
    <t>19) County Supervisor - District 9 - Vote for 1</t>
  </si>
  <si>
    <t>2) County Supervisor - District 10 - Vote for 1</t>
  </si>
  <si>
    <t>21) County Supervisor - District 11 - Vote for 1</t>
  </si>
  <si>
    <t>22) County Supervisor - District 12 - Vote for 1</t>
  </si>
  <si>
    <t>23) County Supervisor - District 13 - Vote for 1</t>
  </si>
  <si>
    <t>24) County Supervisor - District 14 - Vote for 1</t>
  </si>
  <si>
    <t>24) County Supervisor - District 14- Vote for 1</t>
  </si>
  <si>
    <t>25) County Supervisor - District 15 - Vote for 1</t>
  </si>
  <si>
    <t>26) County Supervisor - District 16 - Vote for 1</t>
  </si>
  <si>
    <t>27) County Supervisor - District 17 - Vote for 1</t>
  </si>
  <si>
    <t>27) County Supervisor - District 17- Vote for 1</t>
  </si>
  <si>
    <t>28) County Supervisor - District 18 - Vote for 1</t>
  </si>
  <si>
    <t>29) County Supervisor - District 19 - Vote for 1</t>
  </si>
  <si>
    <t>3) County Supervisor - District 20 - Vote for 1</t>
  </si>
  <si>
    <t>31) County Supervisor - District 21 - Vote for 1</t>
  </si>
  <si>
    <t>Andrea Sheppard</t>
  </si>
  <si>
    <t>Russ Fisher</t>
  </si>
  <si>
    <t>Debbie Condado</t>
  </si>
  <si>
    <t>Greg Oettinger</t>
  </si>
  <si>
    <t>Mary L. Roth Burns</t>
  </si>
  <si>
    <t>Wayne Kulhanek</t>
  </si>
  <si>
    <t>Keven P. Mahner</t>
  </si>
  <si>
    <t>Robb W. Jensen</t>
  </si>
  <si>
    <t>Mitchell Ives</t>
  </si>
  <si>
    <t>Kyle Kilbourn</t>
  </si>
  <si>
    <t>Collette A. Sorgel</t>
  </si>
  <si>
    <t>Scott L. Holewinski</t>
  </si>
  <si>
    <t>Kyle J. Timmons</t>
  </si>
  <si>
    <t>Michael Tautges</t>
  </si>
  <si>
    <t>Bob Almekinder</t>
  </si>
  <si>
    <t>Chris Schultz</t>
  </si>
  <si>
    <t>32)Minocqua Town Board Supervisor - Vote for not more than 2</t>
  </si>
  <si>
    <t>Brian Fricke</t>
  </si>
  <si>
    <t>Erika Peterson</t>
  </si>
  <si>
    <t>33)Newbold Town Board Supervisor - Vote for not more than 2</t>
  </si>
  <si>
    <t>Mike McKenzie</t>
  </si>
  <si>
    <t>Bradley J. White</t>
  </si>
  <si>
    <t>34)Pine Lake Town Board Supervisor - Vote for not more than 2</t>
  </si>
  <si>
    <t>Timothy Oestreich</t>
  </si>
  <si>
    <t>35)Three Lakes Town Board Supervisor - Vote for not more than 2</t>
  </si>
  <si>
    <t>Kevin Meyer</t>
  </si>
  <si>
    <t>Ed Cottingham</t>
  </si>
  <si>
    <t>Leah Rehberg</t>
  </si>
  <si>
    <t>Ella K. Baltus</t>
  </si>
  <si>
    <t>36) Woodruff Town Board Supervisor - Vote for not more than 2</t>
  </si>
  <si>
    <t>Ray Christenson</t>
  </si>
  <si>
    <t>Samuel Weber</t>
  </si>
  <si>
    <t>37) City of Rhinelander Mayor - Vote for 1</t>
  </si>
  <si>
    <t>Thomas Barnett</t>
  </si>
  <si>
    <t>Kristopher S. Hanus</t>
  </si>
  <si>
    <t>38) City of Rhinelander Alderperson - District 2 - Vote for 1</t>
  </si>
  <si>
    <t>LeAnn M. Felten</t>
  </si>
  <si>
    <t>39) City of Rhinelander Alderperson - District 4 - Vote for 1</t>
  </si>
  <si>
    <t>Bob Lueder</t>
  </si>
  <si>
    <t>4) City of Rhinelander Alderperson - District 6 - Vote for 1</t>
  </si>
  <si>
    <t>41) City of Rhinelander Alderperson - District 8 - Vote for 1</t>
  </si>
  <si>
    <t>Steven Jopek</t>
  </si>
  <si>
    <t>87)Arbor Vitae-Woodruff J1 - School Board Member - Vote for not more than 1</t>
  </si>
  <si>
    <t>Sara Henn</t>
  </si>
  <si>
    <t>Nicole M. Sturzl</t>
  </si>
  <si>
    <t>David W. Visser</t>
  </si>
  <si>
    <t>Paul A. Gray</t>
  </si>
  <si>
    <t>89)Lakeland Union High School - Minocqua J1 Area Representative    - Vote for 1</t>
  </si>
  <si>
    <t>Lisa Nomm</t>
  </si>
  <si>
    <t>Shawn Umland</t>
  </si>
  <si>
    <t>90)Lakeland Union High School -At-Large Representative - Vote for not more than 3</t>
  </si>
  <si>
    <t>Heidi Fink</t>
  </si>
  <si>
    <t>Stephanie Lewis</t>
  </si>
  <si>
    <t>92)M-H-Lt (Minocqua J1) - School Board Member - Vote for not more than 2</t>
  </si>
  <si>
    <t>Jay Christgau</t>
  </si>
  <si>
    <t>Jennifer Domaszek</t>
  </si>
  <si>
    <t>93)School District of Northland Pines - Area A: - Vote for 1</t>
  </si>
  <si>
    <t>Chris Petreikis</t>
  </si>
  <si>
    <t>94)School District of Northland Pines - Area B - Vote for 1</t>
  </si>
  <si>
    <t>Jennifer Payne</t>
  </si>
  <si>
    <t>941)School District of Northland Pines - Area E - Vote for 1</t>
  </si>
  <si>
    <t>Chelsea Romaker</t>
  </si>
  <si>
    <t>95)School District of Prentice - Town of Hackett - Vote for 1</t>
  </si>
  <si>
    <t>Randy Erickson</t>
  </si>
  <si>
    <t>96)School District of Prentice - Town of Knox - Vote for 1</t>
  </si>
  <si>
    <t>Helen Palmquist</t>
  </si>
  <si>
    <t>97)School District of Prentice - Spirit - Vote for 1</t>
  </si>
  <si>
    <t>Darrell Pierson</t>
  </si>
  <si>
    <t>98)School District of Rhinelander - Vote for not more than 3</t>
  </si>
  <si>
    <t>Mike Roberts</t>
  </si>
  <si>
    <t>Duane J. Frey</t>
  </si>
  <si>
    <t>Merlin Van Buren</t>
  </si>
  <si>
    <t>99)Three Lakes School District - School Board Member - Vote for 1</t>
  </si>
  <si>
    <t>Stacey L. Klein</t>
  </si>
  <si>
    <t>990)Tomahawk School District - City of Tomahawk - Vote for 1</t>
  </si>
  <si>
    <t>Write-in</t>
  </si>
  <si>
    <t>991)Tomahawk School District - Towns of Bradley, Birch (40 acre parcel 1), Skanawan, Rock Falls (Ward 2) &amp; Tomahawk - Vote for 1</t>
  </si>
  <si>
    <t>Ron Zimmerman</t>
  </si>
  <si>
    <t>992)Tomahawk School District -Towns of King, Harrison (Ward 1), Nokomis, Wilson &amp; Little Rice - Vote for 1</t>
  </si>
  <si>
    <t>Dave Long</t>
  </si>
  <si>
    <t>T. Cassian  W 1</t>
  </si>
  <si>
    <t>T. Cassian W 2</t>
  </si>
  <si>
    <t>T. Crescent  W 2</t>
  </si>
  <si>
    <t>T. Crescent  W 1, 3</t>
  </si>
  <si>
    <t>T. Lake Tomahawk W 1</t>
  </si>
  <si>
    <t>T. Lake Tomahawk W 2</t>
  </si>
  <si>
    <t>T. Minocqua  W 1, 4</t>
  </si>
  <si>
    <t>T. Minocqua  W 2,3,7</t>
  </si>
  <si>
    <t>T. Minocqua  W 5,6</t>
  </si>
  <si>
    <t>T. Newbold  W 2</t>
  </si>
  <si>
    <t>T. Newbold  W 3,4</t>
  </si>
  <si>
    <t>T. Pelican  W 1,3,4</t>
  </si>
  <si>
    <t>T. Pelican  W 2</t>
  </si>
  <si>
    <t>T. Pine Lake  W 1,4</t>
  </si>
  <si>
    <t>T. Pine Lake  W 2,3</t>
  </si>
  <si>
    <t>T. Woodruff  W 1,2</t>
  </si>
  <si>
    <t>T. Woodruff  W 3</t>
  </si>
  <si>
    <t>C. Rhinelander  W 1</t>
  </si>
  <si>
    <t>C. Rhinelander  W 2</t>
  </si>
  <si>
    <t>C. Rhinelander  W 3</t>
  </si>
  <si>
    <t>C. Rhinelander  W 4</t>
  </si>
  <si>
    <t>C. Rhinelander  W 5</t>
  </si>
  <si>
    <t>C. Rhinelander  W 6</t>
  </si>
  <si>
    <t>C. Rhinelander  W 7</t>
  </si>
  <si>
    <t>C. Rhinelander  W 8</t>
  </si>
  <si>
    <t>C. Rhinelander  W 9</t>
  </si>
  <si>
    <t>C. Rhinelander  W 10,13</t>
  </si>
  <si>
    <t>C. Rhinelander  W 11</t>
  </si>
  <si>
    <t>C. Rhinelander  W 12</t>
  </si>
  <si>
    <t>C. Rhinelander  W 14,16</t>
  </si>
  <si>
    <t>C. Rhinelander  W 15</t>
  </si>
  <si>
    <t>C. Rhinelander  W 17</t>
  </si>
  <si>
    <t>Registered Voters as of 4-6-2026</t>
  </si>
  <si>
    <t>Voters 4-7-2026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</si>
</sst>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</font>
    <font>
      <b/>
      <sz val="2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b/>
      <sz val="16"/>
      <color indexed="8"/>
      <name val="Arial"/>
      <family val="2"/>
    </font>
    <font>
      <b/>
      <sz val="11"/>
      <color indexed="8"/>
      <name val="Helvetica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4"/>
      <color indexed="8"/>
      <name val="Arial"/>
      <family val="2"/>
    </font>
    <font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8D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 applyNumberFormat="0" applyFill="0" applyBorder="0" applyProtection="0"/>
    <xf numFmtId="9" fontId="9" fillId="0" borderId="0" applyFont="0" applyFill="0" applyBorder="0" applyAlignment="0" applyProtection="0"/>
    <xf numFmtId="0" fontId="9" fillId="0" borderId="12" applyNumberFormat="0" applyFill="0" applyBorder="0" applyProtection="0"/>
  </cellStyleXfs>
  <cellXfs count="5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/>
    <xf numFmtId="49" fontId="2" fillId="3" borderId="4" xfId="0" applyNumberFormat="1" applyFont="1" applyFill="1" applyBorder="1" applyAlignment="1"/>
    <xf numFmtId="0" fontId="3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49" fontId="1" fillId="2" borderId="8" xfId="0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49" fontId="1" fillId="2" borderId="14" xfId="0" applyNumberFormat="1" applyFont="1" applyFill="1" applyBorder="1" applyAlignment="1">
      <alignment horizontal="left"/>
    </xf>
    <xf numFmtId="49" fontId="5" fillId="4" borderId="15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/>
    </xf>
    <xf numFmtId="0" fontId="4" fillId="2" borderId="9" xfId="0" applyNumberFormat="1" applyFont="1" applyFill="1" applyBorder="1" applyAlignment="1"/>
    <xf numFmtId="0" fontId="4" fillId="2" borderId="10" xfId="0" applyNumberFormat="1" applyFont="1" applyFill="1" applyBorder="1" applyAlignment="1"/>
    <xf numFmtId="49" fontId="5" fillId="6" borderId="15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9" fontId="4" fillId="2" borderId="18" xfId="1" applyFont="1" applyFill="1" applyBorder="1" applyAlignment="1">
      <alignment horizontal="center"/>
    </xf>
    <xf numFmtId="49" fontId="1" fillId="2" borderId="2" xfId="2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left"/>
    </xf>
    <xf numFmtId="0" fontId="0" fillId="0" borderId="12" xfId="2" applyNumberFormat="1" applyFont="1" applyAlignment="1"/>
    <xf numFmtId="49" fontId="6" fillId="2" borderId="2" xfId="2" applyNumberFormat="1" applyFont="1" applyFill="1" applyBorder="1" applyAlignment="1">
      <alignment horizontal="center" wrapText="1"/>
    </xf>
    <xf numFmtId="0" fontId="7" fillId="2" borderId="2" xfId="2" applyNumberFormat="1" applyFont="1" applyFill="1" applyBorder="1" applyAlignment="1">
      <alignment horizontal="center"/>
    </xf>
    <xf numFmtId="49" fontId="1" fillId="2" borderId="2" xfId="2" applyNumberFormat="1" applyFont="1" applyFill="1" applyBorder="1" applyAlignment="1">
      <alignment horizontal="center" wrapText="1"/>
    </xf>
    <xf numFmtId="0" fontId="4" fillId="2" borderId="2" xfId="2" applyNumberFormat="1" applyFont="1" applyFill="1" applyBorder="1" applyAlignment="1">
      <alignment horizontal="center"/>
    </xf>
    <xf numFmtId="0" fontId="8" fillId="2" borderId="2" xfId="2" applyNumberFormat="1" applyFont="1" applyFill="1" applyBorder="1" applyAlignment="1">
      <alignment horizontal="center"/>
    </xf>
    <xf numFmtId="9" fontId="5" fillId="2" borderId="2" xfId="2" applyNumberFormat="1" applyFont="1" applyFill="1" applyBorder="1" applyAlignment="1"/>
    <xf numFmtId="9" fontId="5" fillId="0" borderId="2" xfId="2" applyNumberFormat="1" applyFont="1" applyBorder="1" applyAlignment="1"/>
    <xf numFmtId="0" fontId="0" fillId="0" borderId="16" xfId="2" applyFont="1" applyBorder="1" applyAlignment="1"/>
    <xf numFmtId="0" fontId="0" fillId="2" borderId="17" xfId="2" applyFont="1" applyFill="1" applyBorder="1" applyAlignment="1"/>
    <xf numFmtId="0" fontId="0" fillId="0" borderId="17" xfId="2" applyFont="1" applyBorder="1" applyAlignment="1"/>
    <xf numFmtId="0" fontId="0" fillId="0" borderId="12" xfId="2" applyFont="1" applyAlignment="1"/>
    <xf numFmtId="49" fontId="5" fillId="7" borderId="15" xfId="0" applyNumberFormat="1" applyFont="1" applyFill="1" applyBorder="1" applyAlignment="1">
      <alignment horizontal="center" vertical="center"/>
    </xf>
    <xf numFmtId="49" fontId="5" fillId="8" borderId="15" xfId="0" applyNumberFormat="1" applyFont="1" applyFill="1" applyBorder="1" applyAlignment="1">
      <alignment horizontal="center" vertical="center"/>
    </xf>
    <xf numFmtId="49" fontId="5" fillId="9" borderId="15" xfId="0" applyNumberFormat="1" applyFont="1" applyFill="1" applyBorder="1" applyAlignment="1">
      <alignment horizontal="center" vertical="center"/>
    </xf>
    <xf numFmtId="49" fontId="5" fillId="10" borderId="15" xfId="0" applyNumberFormat="1" applyFont="1" applyFill="1" applyBorder="1" applyAlignment="1">
      <alignment horizontal="center" vertical="center"/>
    </xf>
    <xf numFmtId="49" fontId="5" fillId="11" borderId="15" xfId="0" applyNumberFormat="1" applyFont="1" applyFill="1" applyBorder="1" applyAlignment="1">
      <alignment horizontal="center" vertical="center"/>
    </xf>
    <xf numFmtId="0" fontId="4" fillId="12" borderId="9" xfId="0" applyNumberFormat="1" applyFont="1" applyFill="1" applyBorder="1" applyAlignment="1"/>
    <xf numFmtId="0" fontId="4" fillId="12" borderId="10" xfId="0" applyNumberFormat="1" applyFont="1" applyFill="1" applyBorder="1" applyAlignment="1"/>
    <xf numFmtId="0" fontId="4" fillId="13" borderId="9" xfId="0" applyNumberFormat="1" applyFont="1" applyFill="1" applyBorder="1" applyAlignment="1"/>
    <xf numFmtId="0" fontId="4" fillId="13" borderId="10" xfId="0" applyNumberFormat="1" applyFont="1" applyFill="1" applyBorder="1" applyAlignment="1"/>
    <xf numFmtId="49" fontId="5" fillId="14" borderId="15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/>
    <xf numFmtId="49" fontId="2" fillId="3" borderId="4" xfId="0" applyNumberFormat="1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2D69B"/>
      <rgbColor rgb="FFAAAAAA"/>
      <rgbColor rgb="FF92CDDC"/>
      <rgbColor rgb="FFBFBFBF"/>
      <rgbColor rgb="FF92CDDC"/>
      <rgbColor rgb="FF95B3D7"/>
      <rgbColor rgb="FFDAEEF3"/>
      <rgbColor rgb="FFBABABA"/>
      <rgbColor rgb="FF3E3E3E"/>
      <rgbColor rgb="FFC2D69B"/>
      <rgbColor rgb="FFB6DD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8D2F2"/>
      <color rgb="FF9B9BFF"/>
      <color rgb="FF3BFFBE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S125"/>
  <sheetViews>
    <sheetView showGridLines="0" tabSelected="1" zoomScaleNormal="100" workbookViewId="0">
      <pane xSplit="2" topLeftCell="C1" activePane="topRight" state="frozen"/>
      <selection pane="topRight" activeCell="AW4" sqref="AW4"/>
    </sheetView>
  </sheetViews>
  <sheetFormatPr defaultColWidth="8.85546875" defaultRowHeight="15" customHeight="1" x14ac:dyDescent="0.25"/>
  <cols>
    <col min="1" max="1" width="47.85546875" style="1" customWidth="1"/>
    <col min="2" max="2" width="12.85546875" style="1" customWidth="1"/>
    <col min="3" max="3" width="93" style="1" customWidth="1"/>
    <col min="4" max="4" width="20.42578125" style="1" customWidth="1"/>
    <col min="5" max="5" width="20.42578125" style="25" customWidth="1"/>
    <col min="6" max="6" width="21.140625" style="1" customWidth="1"/>
    <col min="7" max="7" width="21.140625" style="25" customWidth="1"/>
    <col min="8" max="8" width="19.85546875" style="1" customWidth="1"/>
    <col min="9" max="9" width="23.28515625" style="1" customWidth="1"/>
    <col min="10" max="10" width="26.28515625" style="1" customWidth="1"/>
    <col min="11" max="11" width="26.28515625" style="25" customWidth="1"/>
    <col min="12" max="12" width="19.140625" style="1" customWidth="1"/>
    <col min="13" max="13" width="25.7109375" style="1" customWidth="1"/>
    <col min="14" max="14" width="26.85546875" style="1" customWidth="1"/>
    <col min="15" max="16" width="26.85546875" style="25" customWidth="1"/>
    <col min="17" max="17" width="26.42578125" style="1" customWidth="1"/>
    <col min="18" max="18" width="17.7109375" style="1" customWidth="1"/>
    <col min="19" max="19" width="17.7109375" style="25" customWidth="1"/>
    <col min="20" max="20" width="23.42578125" style="1" customWidth="1"/>
    <col min="21" max="21" width="18" style="1" customWidth="1"/>
    <col min="22" max="22" width="18.85546875" style="1" customWidth="1"/>
    <col min="23" max="23" width="18.85546875" style="25" customWidth="1"/>
    <col min="24" max="24" width="15.28515625" style="1" customWidth="1"/>
    <col min="25" max="25" width="22" style="1" customWidth="1"/>
    <col min="26" max="26" width="21.85546875" style="25" customWidth="1"/>
    <col min="27" max="27" width="22" style="1" customWidth="1"/>
    <col min="28" max="28" width="17.7109375" style="1" customWidth="1"/>
    <col min="29" max="29" width="17.140625" style="1" customWidth="1"/>
    <col min="30" max="30" width="17.42578125" style="1" customWidth="1"/>
    <col min="31" max="31" width="20.42578125" style="1" customWidth="1"/>
    <col min="32" max="32" width="19.140625" style="25" customWidth="1"/>
    <col min="33" max="33" width="19.140625" style="1" customWidth="1"/>
    <col min="34" max="34" width="23.140625" style="25" customWidth="1"/>
    <col min="35" max="35" width="23.85546875" style="1" customWidth="1"/>
    <col min="36" max="36" width="22.42578125" style="25" customWidth="1"/>
    <col min="37" max="37" width="23" style="25" customWidth="1"/>
    <col min="38" max="38" width="22.85546875" style="25" customWidth="1"/>
    <col min="39" max="39" width="23.140625" style="25" customWidth="1"/>
    <col min="40" max="40" width="23.85546875" style="25" customWidth="1"/>
    <col min="41" max="41" width="22.42578125" style="25" customWidth="1"/>
    <col min="42" max="42" width="22" style="25" customWidth="1"/>
    <col min="43" max="43" width="20" style="25" customWidth="1"/>
    <col min="44" max="44" width="23.140625" style="25" customWidth="1"/>
    <col min="45" max="45" width="23.85546875" style="25" customWidth="1"/>
    <col min="46" max="46" width="22.42578125" style="25" customWidth="1"/>
    <col min="47" max="47" width="22" style="25" customWidth="1"/>
    <col min="48" max="48" width="20" style="25" customWidth="1"/>
    <col min="49" max="279" width="8.85546875" style="1" customWidth="1"/>
  </cols>
  <sheetData>
    <row r="1" spans="1:279" ht="42.75" customHeight="1" thickBot="1" x14ac:dyDescent="0.45">
      <c r="A1" s="2" t="s">
        <v>0</v>
      </c>
      <c r="B1" s="3" t="s">
        <v>1</v>
      </c>
      <c r="C1" s="3" t="s">
        <v>2</v>
      </c>
      <c r="D1" s="4" t="s">
        <v>143</v>
      </c>
      <c r="E1" s="4" t="s">
        <v>144</v>
      </c>
      <c r="F1" s="5" t="s">
        <v>146</v>
      </c>
      <c r="G1" s="5" t="s">
        <v>145</v>
      </c>
      <c r="H1" s="5" t="s">
        <v>3</v>
      </c>
      <c r="I1" s="5" t="s">
        <v>4</v>
      </c>
      <c r="J1" s="5" t="s">
        <v>147</v>
      </c>
      <c r="K1" s="5" t="s">
        <v>148</v>
      </c>
      <c r="L1" s="5" t="s">
        <v>5</v>
      </c>
      <c r="M1" s="5" t="s">
        <v>6</v>
      </c>
      <c r="N1" s="5" t="s">
        <v>149</v>
      </c>
      <c r="O1" s="5" t="s">
        <v>150</v>
      </c>
      <c r="P1" s="5" t="s">
        <v>151</v>
      </c>
      <c r="Q1" s="5" t="s">
        <v>7</v>
      </c>
      <c r="R1" s="5" t="s">
        <v>8</v>
      </c>
      <c r="S1" s="5" t="s">
        <v>152</v>
      </c>
      <c r="T1" s="5" t="s">
        <v>153</v>
      </c>
      <c r="U1" s="5" t="s">
        <v>9</v>
      </c>
      <c r="V1" s="5" t="s">
        <v>154</v>
      </c>
      <c r="W1" s="5" t="s">
        <v>155</v>
      </c>
      <c r="X1" s="5" t="s">
        <v>10</v>
      </c>
      <c r="Y1" s="5" t="s">
        <v>156</v>
      </c>
      <c r="Z1" s="5" t="s">
        <v>157</v>
      </c>
      <c r="AA1" s="5" t="s">
        <v>11</v>
      </c>
      <c r="AB1" s="5" t="s">
        <v>12</v>
      </c>
      <c r="AC1" s="5" t="s">
        <v>13</v>
      </c>
      <c r="AD1" s="5" t="s">
        <v>14</v>
      </c>
      <c r="AE1" s="5" t="s">
        <v>15</v>
      </c>
      <c r="AF1" s="5" t="s">
        <v>158</v>
      </c>
      <c r="AG1" s="5" t="s">
        <v>159</v>
      </c>
      <c r="AH1" s="5" t="s">
        <v>160</v>
      </c>
      <c r="AI1" s="5" t="s">
        <v>161</v>
      </c>
      <c r="AJ1" s="5" t="s">
        <v>162</v>
      </c>
      <c r="AK1" s="5" t="s">
        <v>163</v>
      </c>
      <c r="AL1" s="5" t="s">
        <v>164</v>
      </c>
      <c r="AM1" s="5" t="s">
        <v>165</v>
      </c>
      <c r="AN1" s="5" t="s">
        <v>166</v>
      </c>
      <c r="AO1" s="5" t="s">
        <v>167</v>
      </c>
      <c r="AP1" s="5" t="s">
        <v>168</v>
      </c>
      <c r="AQ1" s="52" t="s">
        <v>169</v>
      </c>
      <c r="AR1" s="52" t="s">
        <v>170</v>
      </c>
      <c r="AS1" s="52" t="s">
        <v>171</v>
      </c>
      <c r="AT1" s="52" t="s">
        <v>172</v>
      </c>
      <c r="AU1" s="52" t="s">
        <v>173</v>
      </c>
      <c r="AV1" s="52" t="s">
        <v>174</v>
      </c>
      <c r="AW1" s="6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8"/>
    </row>
    <row r="2" spans="1:279" ht="26.25" customHeight="1" thickBot="1" x14ac:dyDescent="0.45">
      <c r="A2" s="9" t="s">
        <v>20</v>
      </c>
      <c r="B2" s="10">
        <f>SUM(D2:AI2)</f>
        <v>9328</v>
      </c>
      <c r="C2" s="11"/>
      <c r="D2" s="12">
        <v>325</v>
      </c>
      <c r="E2" s="12">
        <v>325</v>
      </c>
      <c r="F2" s="13">
        <v>665</v>
      </c>
      <c r="G2" s="13">
        <v>63</v>
      </c>
      <c r="H2" s="13">
        <v>110</v>
      </c>
      <c r="I2" s="13">
        <v>425</v>
      </c>
      <c r="J2" s="13">
        <v>239</v>
      </c>
      <c r="K2" s="13">
        <v>107</v>
      </c>
      <c r="L2" s="13">
        <v>119</v>
      </c>
      <c r="M2" s="13">
        <v>28</v>
      </c>
      <c r="N2" s="13">
        <v>432</v>
      </c>
      <c r="O2" s="13">
        <v>497</v>
      </c>
      <c r="P2" s="13">
        <v>526</v>
      </c>
      <c r="Q2" s="13">
        <v>78</v>
      </c>
      <c r="R2" s="13">
        <v>93</v>
      </c>
      <c r="S2" s="13">
        <v>217</v>
      </c>
      <c r="T2" s="13">
        <v>574</v>
      </c>
      <c r="U2" s="13">
        <v>422</v>
      </c>
      <c r="V2" s="13">
        <v>431</v>
      </c>
      <c r="W2" s="13">
        <v>296</v>
      </c>
      <c r="X2" s="13">
        <v>21</v>
      </c>
      <c r="Y2" s="13">
        <v>536</v>
      </c>
      <c r="Z2" s="13">
        <v>228</v>
      </c>
      <c r="AA2" s="13">
        <v>121</v>
      </c>
      <c r="AB2" s="13">
        <v>168</v>
      </c>
      <c r="AC2" s="13">
        <v>550</v>
      </c>
      <c r="AD2" s="13">
        <v>832</v>
      </c>
      <c r="AE2" s="13">
        <v>289</v>
      </c>
      <c r="AF2" s="13">
        <v>503</v>
      </c>
      <c r="AG2" s="13">
        <v>71</v>
      </c>
      <c r="AH2" s="13">
        <v>14</v>
      </c>
      <c r="AI2" s="13">
        <v>23</v>
      </c>
      <c r="AJ2" s="13">
        <v>141</v>
      </c>
      <c r="AK2" s="13">
        <v>86</v>
      </c>
      <c r="AL2" s="13">
        <v>108</v>
      </c>
      <c r="AM2" s="13">
        <v>127</v>
      </c>
      <c r="AN2" s="13">
        <v>114</v>
      </c>
      <c r="AO2" s="13">
        <v>144</v>
      </c>
      <c r="AP2" s="13">
        <v>153</v>
      </c>
      <c r="AQ2" s="13">
        <v>176</v>
      </c>
      <c r="AR2" s="13">
        <v>34</v>
      </c>
      <c r="AS2" s="13">
        <v>125</v>
      </c>
      <c r="AT2" s="13">
        <v>193</v>
      </c>
      <c r="AU2" s="13">
        <v>119</v>
      </c>
      <c r="AV2" s="13">
        <v>88</v>
      </c>
      <c r="AW2" s="14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6"/>
    </row>
    <row r="3" spans="1:279" ht="26.25" customHeight="1" thickBot="1" x14ac:dyDescent="0.45">
      <c r="A3" s="17" t="s">
        <v>19</v>
      </c>
      <c r="B3" s="26">
        <f>SUM(D3:AV3)/45</f>
        <v>1</v>
      </c>
      <c r="C3" s="11"/>
      <c r="D3" s="12">
        <v>1</v>
      </c>
      <c r="E3" s="12">
        <v>1</v>
      </c>
      <c r="F3" s="13">
        <v>1</v>
      </c>
      <c r="G3" s="13">
        <v>1</v>
      </c>
      <c r="H3" s="13">
        <v>1</v>
      </c>
      <c r="I3" s="13">
        <v>1</v>
      </c>
      <c r="J3" s="13">
        <v>1</v>
      </c>
      <c r="K3" s="13">
        <v>1</v>
      </c>
      <c r="L3" s="13">
        <v>1</v>
      </c>
      <c r="M3" s="13">
        <v>1</v>
      </c>
      <c r="N3" s="13">
        <v>1</v>
      </c>
      <c r="O3" s="13">
        <v>1</v>
      </c>
      <c r="P3" s="13">
        <v>1</v>
      </c>
      <c r="Q3" s="13">
        <v>1</v>
      </c>
      <c r="R3" s="13">
        <v>1</v>
      </c>
      <c r="S3" s="13">
        <v>1</v>
      </c>
      <c r="T3" s="13">
        <v>1</v>
      </c>
      <c r="U3" s="13">
        <v>1</v>
      </c>
      <c r="V3" s="13">
        <v>1</v>
      </c>
      <c r="W3" s="13">
        <v>1</v>
      </c>
      <c r="X3" s="13">
        <v>1</v>
      </c>
      <c r="Y3" s="13">
        <v>1</v>
      </c>
      <c r="Z3" s="13">
        <v>1</v>
      </c>
      <c r="AA3" s="13">
        <v>1</v>
      </c>
      <c r="AB3" s="13">
        <v>1</v>
      </c>
      <c r="AC3" s="13">
        <v>1</v>
      </c>
      <c r="AD3" s="13">
        <v>1</v>
      </c>
      <c r="AE3" s="13">
        <v>1</v>
      </c>
      <c r="AF3" s="13">
        <v>1</v>
      </c>
      <c r="AG3" s="13">
        <v>1</v>
      </c>
      <c r="AH3" s="13">
        <v>1</v>
      </c>
      <c r="AI3" s="13">
        <v>1</v>
      </c>
      <c r="AJ3" s="13">
        <v>1</v>
      </c>
      <c r="AK3" s="13">
        <v>1</v>
      </c>
      <c r="AL3" s="13">
        <v>1</v>
      </c>
      <c r="AM3" s="13">
        <v>1</v>
      </c>
      <c r="AN3" s="13">
        <v>1</v>
      </c>
      <c r="AO3" s="13">
        <v>1</v>
      </c>
      <c r="AP3" s="13">
        <v>1</v>
      </c>
      <c r="AQ3" s="13">
        <v>1</v>
      </c>
      <c r="AR3" s="13">
        <v>1</v>
      </c>
      <c r="AS3" s="13">
        <v>1</v>
      </c>
      <c r="AT3" s="13">
        <v>1</v>
      </c>
      <c r="AU3" s="13">
        <v>1</v>
      </c>
      <c r="AV3" s="13">
        <v>1</v>
      </c>
      <c r="AW3" s="14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6"/>
      <c r="JQ3" s="25"/>
      <c r="JR3" s="25"/>
      <c r="JS3" s="25"/>
    </row>
    <row r="4" spans="1:279" ht="26.25" customHeight="1" thickBot="1" x14ac:dyDescent="0.45">
      <c r="A4" s="17" t="s">
        <v>16</v>
      </c>
      <c r="B4" s="10">
        <f>SUM(D4:AV4)</f>
        <v>0</v>
      </c>
      <c r="C4" s="11"/>
      <c r="D4" s="12">
        <v>0</v>
      </c>
      <c r="E4" s="12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0</v>
      </c>
      <c r="AF4" s="13">
        <v>0</v>
      </c>
      <c r="AG4" s="13">
        <v>0</v>
      </c>
      <c r="AH4" s="13">
        <v>0</v>
      </c>
      <c r="AI4" s="13">
        <v>0</v>
      </c>
      <c r="AJ4" s="13">
        <v>0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0</v>
      </c>
      <c r="AU4" s="13">
        <v>0</v>
      </c>
      <c r="AV4" s="13">
        <v>0</v>
      </c>
      <c r="AW4" s="14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6"/>
    </row>
    <row r="5" spans="1:279" ht="21.4" customHeight="1" thickBot="1" x14ac:dyDescent="0.35">
      <c r="A5" s="18" t="s">
        <v>33</v>
      </c>
      <c r="B5" s="19">
        <f>SUM(D5:AV5)</f>
        <v>5685</v>
      </c>
      <c r="C5" s="20" t="s">
        <v>35</v>
      </c>
      <c r="D5" s="21">
        <v>56</v>
      </c>
      <c r="E5" s="21">
        <v>108</v>
      </c>
      <c r="F5" s="22">
        <v>367</v>
      </c>
      <c r="G5" s="22">
        <v>39</v>
      </c>
      <c r="H5" s="22">
        <v>42</v>
      </c>
      <c r="I5" s="22">
        <v>231</v>
      </c>
      <c r="J5" s="22">
        <v>119</v>
      </c>
      <c r="K5" s="22">
        <v>40</v>
      </c>
      <c r="L5" s="22">
        <v>52</v>
      </c>
      <c r="M5" s="22">
        <v>10</v>
      </c>
      <c r="N5" s="22">
        <v>233</v>
      </c>
      <c r="O5" s="22">
        <v>250</v>
      </c>
      <c r="P5" s="22">
        <v>240</v>
      </c>
      <c r="Q5" s="22">
        <v>26</v>
      </c>
      <c r="R5" s="22">
        <v>42</v>
      </c>
      <c r="S5" s="22">
        <v>115</v>
      </c>
      <c r="T5" s="22">
        <v>338</v>
      </c>
      <c r="U5" s="22">
        <v>208</v>
      </c>
      <c r="V5" s="22">
        <v>254</v>
      </c>
      <c r="W5" s="22">
        <v>161</v>
      </c>
      <c r="X5" s="22">
        <v>9</v>
      </c>
      <c r="Y5" s="22">
        <v>301</v>
      </c>
      <c r="Z5" s="22">
        <v>139</v>
      </c>
      <c r="AA5" s="22">
        <v>59</v>
      </c>
      <c r="AB5" s="22">
        <v>94</v>
      </c>
      <c r="AC5" s="22">
        <v>247</v>
      </c>
      <c r="AD5" s="22">
        <v>372</v>
      </c>
      <c r="AE5" s="22">
        <v>142</v>
      </c>
      <c r="AF5" s="22">
        <v>304</v>
      </c>
      <c r="AG5" s="22">
        <v>33</v>
      </c>
      <c r="AH5" s="22">
        <v>5</v>
      </c>
      <c r="AI5" s="22">
        <v>15</v>
      </c>
      <c r="AJ5" s="22">
        <v>62</v>
      </c>
      <c r="AK5" s="22">
        <v>55</v>
      </c>
      <c r="AL5" s="22">
        <v>80</v>
      </c>
      <c r="AM5" s="22">
        <v>72</v>
      </c>
      <c r="AN5" s="22">
        <v>80</v>
      </c>
      <c r="AO5" s="22">
        <v>91</v>
      </c>
      <c r="AP5" s="22">
        <v>113</v>
      </c>
      <c r="AQ5" s="22">
        <v>112</v>
      </c>
      <c r="AR5" s="22">
        <v>22</v>
      </c>
      <c r="AS5" s="22">
        <v>91</v>
      </c>
      <c r="AT5" s="22">
        <v>130</v>
      </c>
      <c r="AU5" s="22">
        <v>79</v>
      </c>
      <c r="AV5" s="22">
        <v>47</v>
      </c>
      <c r="AW5" s="14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6"/>
    </row>
    <row r="6" spans="1:279" ht="21.4" customHeight="1" thickBot="1" x14ac:dyDescent="0.35">
      <c r="A6" s="18" t="s">
        <v>34</v>
      </c>
      <c r="B6" s="19">
        <f>SUM(D6:AV6)</f>
        <v>4780</v>
      </c>
      <c r="C6" s="20" t="s">
        <v>35</v>
      </c>
      <c r="D6" s="21">
        <v>76</v>
      </c>
      <c r="E6" s="21">
        <v>84</v>
      </c>
      <c r="F6" s="22">
        <v>285</v>
      </c>
      <c r="G6" s="22">
        <v>23</v>
      </c>
      <c r="H6" s="22">
        <v>67</v>
      </c>
      <c r="I6" s="22">
        <v>190</v>
      </c>
      <c r="J6" s="22">
        <v>117</v>
      </c>
      <c r="K6" s="22">
        <v>65</v>
      </c>
      <c r="L6" s="22">
        <v>67</v>
      </c>
      <c r="M6" s="22">
        <v>18</v>
      </c>
      <c r="N6" s="22">
        <v>196</v>
      </c>
      <c r="O6" s="22">
        <v>239</v>
      </c>
      <c r="P6" s="22">
        <v>279</v>
      </c>
      <c r="Q6" s="22">
        <v>49</v>
      </c>
      <c r="R6" s="22">
        <v>51</v>
      </c>
      <c r="S6" s="22">
        <v>101</v>
      </c>
      <c r="T6" s="22">
        <v>231</v>
      </c>
      <c r="U6" s="22">
        <v>211</v>
      </c>
      <c r="V6" s="22">
        <v>172</v>
      </c>
      <c r="W6" s="22">
        <v>129</v>
      </c>
      <c r="X6" s="22">
        <v>12</v>
      </c>
      <c r="Y6" s="22">
        <v>229</v>
      </c>
      <c r="Z6" s="22">
        <v>88</v>
      </c>
      <c r="AA6" s="22">
        <v>62</v>
      </c>
      <c r="AB6" s="22">
        <v>73</v>
      </c>
      <c r="AC6" s="22">
        <v>299</v>
      </c>
      <c r="AD6" s="22">
        <v>433</v>
      </c>
      <c r="AE6" s="22">
        <v>147</v>
      </c>
      <c r="AF6" s="22">
        <v>190</v>
      </c>
      <c r="AG6" s="22">
        <v>38</v>
      </c>
      <c r="AH6" s="22">
        <v>8</v>
      </c>
      <c r="AI6" s="22">
        <v>8</v>
      </c>
      <c r="AJ6" s="22">
        <v>76</v>
      </c>
      <c r="AK6" s="22">
        <v>28</v>
      </c>
      <c r="AL6" s="22">
        <v>27</v>
      </c>
      <c r="AM6" s="22">
        <v>51</v>
      </c>
      <c r="AN6" s="22">
        <v>30</v>
      </c>
      <c r="AO6" s="22">
        <v>53</v>
      </c>
      <c r="AP6" s="22">
        <v>38</v>
      </c>
      <c r="AQ6" s="22">
        <v>61</v>
      </c>
      <c r="AR6" s="22">
        <v>11</v>
      </c>
      <c r="AS6" s="22">
        <v>31</v>
      </c>
      <c r="AT6" s="22">
        <v>66</v>
      </c>
      <c r="AU6" s="22">
        <v>34</v>
      </c>
      <c r="AV6" s="22">
        <v>37</v>
      </c>
      <c r="AW6" s="14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6"/>
    </row>
    <row r="7" spans="1:279" ht="21.4" customHeight="1" thickBot="1" x14ac:dyDescent="0.35">
      <c r="A7" s="18" t="s">
        <v>17</v>
      </c>
      <c r="B7" s="19">
        <f>SUM(D7:AV7)</f>
        <v>12</v>
      </c>
      <c r="C7" s="20" t="s">
        <v>35</v>
      </c>
      <c r="D7" s="21">
        <v>0</v>
      </c>
      <c r="E7" s="21">
        <v>0</v>
      </c>
      <c r="F7" s="22">
        <v>1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1</v>
      </c>
      <c r="P7" s="22">
        <v>0</v>
      </c>
      <c r="Q7" s="22">
        <v>1</v>
      </c>
      <c r="R7" s="22">
        <v>0</v>
      </c>
      <c r="S7" s="22">
        <v>0</v>
      </c>
      <c r="T7" s="22">
        <v>1</v>
      </c>
      <c r="U7" s="22">
        <v>0</v>
      </c>
      <c r="V7" s="22">
        <v>1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1</v>
      </c>
      <c r="AD7" s="22">
        <v>1</v>
      </c>
      <c r="AE7" s="22">
        <v>0</v>
      </c>
      <c r="AF7" s="22">
        <v>1</v>
      </c>
      <c r="AG7" s="22">
        <v>0</v>
      </c>
      <c r="AH7" s="22">
        <v>1</v>
      </c>
      <c r="AI7" s="22">
        <v>0</v>
      </c>
      <c r="AJ7" s="22">
        <v>0</v>
      </c>
      <c r="AK7" s="22">
        <v>0</v>
      </c>
      <c r="AL7" s="22">
        <v>0</v>
      </c>
      <c r="AM7" s="22">
        <v>1</v>
      </c>
      <c r="AN7" s="22">
        <v>1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22">
        <v>0</v>
      </c>
      <c r="AV7" s="22">
        <v>1</v>
      </c>
      <c r="AW7" s="14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6"/>
      <c r="JQ7" s="25"/>
      <c r="JR7" s="25"/>
      <c r="JS7" s="25"/>
    </row>
    <row r="8" spans="1:279" ht="21.4" customHeight="1" thickBot="1" x14ac:dyDescent="0.35">
      <c r="A8" s="44" t="s">
        <v>37</v>
      </c>
      <c r="B8" s="19">
        <f>SUM(AJ8+AK8+AN8+AP8)</f>
        <v>344</v>
      </c>
      <c r="C8" s="20" t="s">
        <v>36</v>
      </c>
      <c r="D8" s="46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9">
        <v>100</v>
      </c>
      <c r="AK8" s="49">
        <v>65</v>
      </c>
      <c r="AL8" s="47"/>
      <c r="AM8" s="47"/>
      <c r="AN8" s="49">
        <v>75</v>
      </c>
      <c r="AO8" s="47"/>
      <c r="AP8" s="49">
        <v>104</v>
      </c>
      <c r="AQ8" s="47"/>
      <c r="AR8" s="47"/>
      <c r="AS8" s="47"/>
      <c r="AT8" s="47"/>
      <c r="AU8" s="47"/>
      <c r="AV8" s="47"/>
      <c r="AW8" s="14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6"/>
      <c r="JQ8" s="25"/>
      <c r="JR8" s="25"/>
      <c r="JS8" s="25"/>
    </row>
    <row r="9" spans="1:279" ht="21.4" customHeight="1" thickBot="1" x14ac:dyDescent="0.35">
      <c r="A9" s="44" t="s">
        <v>17</v>
      </c>
      <c r="B9" s="19">
        <f>SUM(AJ9+AK9+AN9+AP9)</f>
        <v>8</v>
      </c>
      <c r="C9" s="20" t="s">
        <v>36</v>
      </c>
      <c r="D9" s="46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9">
        <v>5</v>
      </c>
      <c r="AK9" s="49">
        <v>1</v>
      </c>
      <c r="AL9" s="47"/>
      <c r="AM9" s="47"/>
      <c r="AN9" s="49">
        <v>1</v>
      </c>
      <c r="AO9" s="47"/>
      <c r="AP9" s="49">
        <v>1</v>
      </c>
      <c r="AQ9" s="47"/>
      <c r="AR9" s="47"/>
      <c r="AS9" s="47"/>
      <c r="AT9" s="47"/>
      <c r="AU9" s="47"/>
      <c r="AV9" s="47"/>
      <c r="AW9" s="14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6"/>
      <c r="JQ9" s="25"/>
      <c r="JR9" s="25"/>
      <c r="JS9" s="25"/>
    </row>
    <row r="10" spans="1:279" ht="21.4" customHeight="1" thickBot="1" x14ac:dyDescent="0.35">
      <c r="A10" s="45" t="s">
        <v>39</v>
      </c>
      <c r="B10" s="19">
        <f>SUM(AL10+AM10+AV10)</f>
        <v>5</v>
      </c>
      <c r="C10" s="20" t="s">
        <v>38</v>
      </c>
      <c r="D10" s="46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9">
        <v>1</v>
      </c>
      <c r="AM10" s="49">
        <v>2</v>
      </c>
      <c r="AN10" s="47"/>
      <c r="AO10" s="47"/>
      <c r="AP10" s="47"/>
      <c r="AQ10" s="47"/>
      <c r="AR10" s="47"/>
      <c r="AS10" s="47"/>
      <c r="AT10" s="47"/>
      <c r="AU10" s="47"/>
      <c r="AV10" s="49">
        <v>2</v>
      </c>
      <c r="AW10" s="14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6"/>
      <c r="JQ10" s="25"/>
      <c r="JR10" s="25"/>
      <c r="JS10" s="25"/>
    </row>
    <row r="11" spans="1:279" ht="21.4" customHeight="1" thickBot="1" x14ac:dyDescent="0.35">
      <c r="A11" s="45" t="s">
        <v>40</v>
      </c>
      <c r="B11" s="19">
        <f>SUM(AL11+AM11+AV11)</f>
        <v>28</v>
      </c>
      <c r="C11" s="20" t="s">
        <v>38</v>
      </c>
      <c r="D11" s="46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9">
        <v>15</v>
      </c>
      <c r="AM11" s="49">
        <v>13</v>
      </c>
      <c r="AN11" s="47"/>
      <c r="AO11" s="47"/>
      <c r="AP11" s="47"/>
      <c r="AQ11" s="47"/>
      <c r="AR11" s="47"/>
      <c r="AS11" s="47"/>
      <c r="AT11" s="47"/>
      <c r="AU11" s="47"/>
      <c r="AV11" s="49">
        <v>0</v>
      </c>
      <c r="AW11" s="14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6"/>
      <c r="JQ11" s="25"/>
      <c r="JR11" s="25"/>
      <c r="JS11" s="25"/>
    </row>
    <row r="12" spans="1:279" ht="21.4" customHeight="1" thickBot="1" x14ac:dyDescent="0.35">
      <c r="A12" s="45" t="s">
        <v>17</v>
      </c>
      <c r="B12" s="19">
        <f>SUM(AL12+AM12+AV12)</f>
        <v>16</v>
      </c>
      <c r="C12" s="20" t="s">
        <v>38</v>
      </c>
      <c r="D12" s="46"/>
      <c r="E12" s="46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9">
        <v>7</v>
      </c>
      <c r="AM12" s="49">
        <v>9</v>
      </c>
      <c r="AN12" s="47"/>
      <c r="AO12" s="47"/>
      <c r="AP12" s="47"/>
      <c r="AQ12" s="47"/>
      <c r="AR12" s="47"/>
      <c r="AS12" s="47"/>
      <c r="AT12" s="47"/>
      <c r="AU12" s="47"/>
      <c r="AV12" s="49">
        <v>0</v>
      </c>
      <c r="AW12" s="14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6"/>
      <c r="JQ12" s="25"/>
      <c r="JR12" s="25"/>
      <c r="JS12" s="25"/>
    </row>
    <row r="13" spans="1:279" ht="21.4" customHeight="1" thickBot="1" x14ac:dyDescent="0.35">
      <c r="A13" s="23" t="s">
        <v>42</v>
      </c>
      <c r="B13" s="19">
        <f>SUM(AT13:AU13)</f>
        <v>228</v>
      </c>
      <c r="C13" s="20" t="s">
        <v>41</v>
      </c>
      <c r="D13" s="46"/>
      <c r="E13" s="46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9">
        <v>144</v>
      </c>
      <c r="AU13" s="49">
        <v>84</v>
      </c>
      <c r="AV13" s="47"/>
      <c r="AW13" s="14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6"/>
      <c r="JQ13" s="25"/>
      <c r="JR13" s="25"/>
      <c r="JS13" s="25"/>
    </row>
    <row r="14" spans="1:279" ht="21.4" customHeight="1" thickBot="1" x14ac:dyDescent="0.35">
      <c r="A14" s="23" t="s">
        <v>17</v>
      </c>
      <c r="B14" s="19">
        <f>SUM(AT14:AU14)</f>
        <v>8</v>
      </c>
      <c r="C14" s="20" t="s">
        <v>41</v>
      </c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9">
        <v>4</v>
      </c>
      <c r="AU14" s="49">
        <v>4</v>
      </c>
      <c r="AV14" s="47"/>
      <c r="AW14" s="14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6"/>
    </row>
    <row r="15" spans="1:279" ht="21.4" customHeight="1" thickBot="1" x14ac:dyDescent="0.35">
      <c r="A15" s="24" t="s">
        <v>63</v>
      </c>
      <c r="B15" s="19">
        <f>SUM(AQ15:AS15)</f>
        <v>250</v>
      </c>
      <c r="C15" s="20" t="s">
        <v>43</v>
      </c>
      <c r="D15" s="46"/>
      <c r="E15" s="46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9">
        <v>130</v>
      </c>
      <c r="AR15" s="49">
        <v>29</v>
      </c>
      <c r="AS15" s="49">
        <v>91</v>
      </c>
      <c r="AT15" s="47"/>
      <c r="AU15" s="47"/>
      <c r="AV15" s="47"/>
      <c r="AW15" s="14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6"/>
    </row>
    <row r="16" spans="1:279" ht="21.4" customHeight="1" thickBot="1" x14ac:dyDescent="0.35">
      <c r="A16" s="24" t="s">
        <v>17</v>
      </c>
      <c r="B16" s="19">
        <f>SUM(AQ16:AS16)</f>
        <v>6</v>
      </c>
      <c r="C16" s="20" t="s">
        <v>43</v>
      </c>
      <c r="D16" s="46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9">
        <v>4</v>
      </c>
      <c r="AR16" s="49">
        <v>0</v>
      </c>
      <c r="AS16" s="49">
        <v>2</v>
      </c>
      <c r="AT16" s="47"/>
      <c r="AU16" s="47"/>
      <c r="AV16" s="47"/>
      <c r="AW16" s="14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6"/>
    </row>
    <row r="17" spans="1:279" ht="21.4" customHeight="1" thickBot="1" x14ac:dyDescent="0.35">
      <c r="A17" s="41" t="s">
        <v>64</v>
      </c>
      <c r="B17" s="19">
        <f>(W17+AI17+AO17)</f>
        <v>353</v>
      </c>
      <c r="C17" s="20" t="s">
        <v>44</v>
      </c>
      <c r="D17" s="46"/>
      <c r="E17" s="46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51">
        <v>234</v>
      </c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9">
        <v>15</v>
      </c>
      <c r="AJ17" s="47"/>
      <c r="AK17" s="47"/>
      <c r="AL17" s="47"/>
      <c r="AM17" s="47"/>
      <c r="AN17" s="47"/>
      <c r="AO17" s="49">
        <v>104</v>
      </c>
      <c r="AP17" s="47"/>
      <c r="AQ17" s="47"/>
      <c r="AR17" s="47"/>
      <c r="AS17" s="47"/>
      <c r="AT17" s="47"/>
      <c r="AU17" s="47"/>
      <c r="AV17" s="47"/>
      <c r="AW17" s="14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6"/>
    </row>
    <row r="18" spans="1:279" ht="21.4" customHeight="1" thickBot="1" x14ac:dyDescent="0.35">
      <c r="A18" s="41" t="s">
        <v>17</v>
      </c>
      <c r="B18" s="19">
        <f>(W18+AI18+AO18)</f>
        <v>13</v>
      </c>
      <c r="C18" s="20" t="s">
        <v>44</v>
      </c>
      <c r="D18" s="46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51">
        <v>7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9">
        <v>0</v>
      </c>
      <c r="AJ18" s="47"/>
      <c r="AK18" s="47"/>
      <c r="AL18" s="47"/>
      <c r="AM18" s="47"/>
      <c r="AN18" s="47"/>
      <c r="AO18" s="49">
        <v>6</v>
      </c>
      <c r="AP18" s="47"/>
      <c r="AQ18" s="47"/>
      <c r="AR18" s="47"/>
      <c r="AS18" s="47"/>
      <c r="AT18" s="47"/>
      <c r="AU18" s="47"/>
      <c r="AV18" s="47"/>
      <c r="AW18" s="14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6"/>
    </row>
    <row r="19" spans="1:279" ht="21.4" customHeight="1" thickBot="1" x14ac:dyDescent="0.35">
      <c r="A19" s="44" t="s">
        <v>65</v>
      </c>
      <c r="B19" s="19">
        <f>V19</f>
        <v>314</v>
      </c>
      <c r="C19" s="20" t="s">
        <v>45</v>
      </c>
      <c r="D19" s="46"/>
      <c r="E19" s="46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9">
        <v>314</v>
      </c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14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6"/>
      <c r="JQ19" s="25"/>
      <c r="JR19" s="25"/>
      <c r="JS19" s="25"/>
    </row>
    <row r="20" spans="1:279" ht="21.4" customHeight="1" thickBot="1" x14ac:dyDescent="0.35">
      <c r="A20" s="44" t="s">
        <v>17</v>
      </c>
      <c r="B20" s="19">
        <f>V20</f>
        <v>10</v>
      </c>
      <c r="C20" s="20" t="s">
        <v>45</v>
      </c>
      <c r="D20" s="46"/>
      <c r="E20" s="46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9">
        <v>10</v>
      </c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14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6"/>
    </row>
    <row r="21" spans="1:279" ht="21.4" customHeight="1" thickBot="1" x14ac:dyDescent="0.35">
      <c r="A21" s="43" t="s">
        <v>25</v>
      </c>
      <c r="B21" s="19">
        <f>SUM(AD21+AA21+X21+Q21+H21)</f>
        <v>456</v>
      </c>
      <c r="C21" s="20" t="s">
        <v>46</v>
      </c>
      <c r="D21" s="46"/>
      <c r="E21" s="46"/>
      <c r="F21" s="47"/>
      <c r="G21" s="47"/>
      <c r="H21" s="49">
        <v>94</v>
      </c>
      <c r="I21" s="47"/>
      <c r="J21" s="47"/>
      <c r="K21" s="47"/>
      <c r="L21" s="47"/>
      <c r="M21" s="47"/>
      <c r="N21" s="47"/>
      <c r="O21" s="47"/>
      <c r="P21" s="47"/>
      <c r="Q21" s="49">
        <v>74</v>
      </c>
      <c r="R21" s="47"/>
      <c r="S21" s="47"/>
      <c r="T21" s="47"/>
      <c r="U21" s="47"/>
      <c r="V21" s="47"/>
      <c r="W21" s="47"/>
      <c r="X21" s="49">
        <v>18</v>
      </c>
      <c r="Y21" s="47"/>
      <c r="Z21" s="47"/>
      <c r="AA21" s="49">
        <v>102</v>
      </c>
      <c r="AB21" s="47"/>
      <c r="AC21" s="47"/>
      <c r="AD21" s="49">
        <v>168</v>
      </c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14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6"/>
    </row>
    <row r="22" spans="1:279" ht="21.4" customHeight="1" thickBot="1" x14ac:dyDescent="0.35">
      <c r="A22" s="43" t="s">
        <v>17</v>
      </c>
      <c r="B22" s="19">
        <f>SUM(AD22+AA22+X22+Q22+H22)</f>
        <v>9</v>
      </c>
      <c r="C22" s="20" t="s">
        <v>46</v>
      </c>
      <c r="D22" s="46"/>
      <c r="E22" s="46"/>
      <c r="F22" s="47"/>
      <c r="G22" s="47"/>
      <c r="H22" s="49">
        <v>3</v>
      </c>
      <c r="I22" s="47"/>
      <c r="J22" s="47"/>
      <c r="K22" s="47"/>
      <c r="L22" s="47"/>
      <c r="M22" s="47"/>
      <c r="N22" s="47"/>
      <c r="O22" s="47"/>
      <c r="P22" s="47"/>
      <c r="Q22" s="49">
        <v>0</v>
      </c>
      <c r="R22" s="47"/>
      <c r="S22" s="47"/>
      <c r="T22" s="47"/>
      <c r="U22" s="47"/>
      <c r="V22" s="47"/>
      <c r="W22" s="47"/>
      <c r="X22" s="49">
        <v>0</v>
      </c>
      <c r="Y22" s="47"/>
      <c r="Z22" s="47"/>
      <c r="AA22" s="49">
        <v>3</v>
      </c>
      <c r="AB22" s="47"/>
      <c r="AC22" s="47"/>
      <c r="AD22" s="49">
        <v>3</v>
      </c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14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6"/>
    </row>
    <row r="23" spans="1:279" ht="21.4" customHeight="1" thickBot="1" x14ac:dyDescent="0.35">
      <c r="A23" s="23" t="s">
        <v>66</v>
      </c>
      <c r="B23" s="19">
        <f>SUM(Z23+AB23+AH23)</f>
        <v>312</v>
      </c>
      <c r="C23" s="20" t="s">
        <v>47</v>
      </c>
      <c r="D23" s="46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9">
        <v>166</v>
      </c>
      <c r="AA23" s="47"/>
      <c r="AB23" s="49">
        <v>134</v>
      </c>
      <c r="AC23" s="47"/>
      <c r="AD23" s="47"/>
      <c r="AE23" s="47"/>
      <c r="AF23" s="47"/>
      <c r="AG23" s="47"/>
      <c r="AH23" s="49">
        <v>12</v>
      </c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14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6"/>
      <c r="JQ23" s="25"/>
      <c r="JR23" s="25"/>
      <c r="JS23" s="25"/>
    </row>
    <row r="24" spans="1:279" ht="21.4" customHeight="1" thickBot="1" x14ac:dyDescent="0.35">
      <c r="A24" s="23" t="s">
        <v>17</v>
      </c>
      <c r="B24" s="19">
        <f>SUM(Z24+AB24+AH24)</f>
        <v>12</v>
      </c>
      <c r="C24" s="20" t="s">
        <v>47</v>
      </c>
      <c r="D24" s="46"/>
      <c r="E24" s="46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9">
        <v>8</v>
      </c>
      <c r="AA24" s="47"/>
      <c r="AB24" s="49">
        <v>3</v>
      </c>
      <c r="AC24" s="47"/>
      <c r="AD24" s="47"/>
      <c r="AE24" s="47"/>
      <c r="AF24" s="47"/>
      <c r="AG24" s="47"/>
      <c r="AH24" s="49">
        <v>1</v>
      </c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14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6"/>
      <c r="JQ24" s="25"/>
      <c r="JR24" s="25"/>
      <c r="JS24" s="25"/>
    </row>
    <row r="25" spans="1:279" ht="21.4" customHeight="1" thickBot="1" x14ac:dyDescent="0.35">
      <c r="A25" s="24" t="s">
        <v>67</v>
      </c>
      <c r="B25" s="19">
        <f>Y25</f>
        <v>271</v>
      </c>
      <c r="C25" s="20" t="s">
        <v>48</v>
      </c>
      <c r="D25" s="46"/>
      <c r="E25" s="46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9">
        <v>271</v>
      </c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14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6"/>
      <c r="JQ25" s="25"/>
      <c r="JR25" s="25"/>
      <c r="JS25" s="25"/>
    </row>
    <row r="26" spans="1:279" ht="21.4" customHeight="1" thickBot="1" x14ac:dyDescent="0.35">
      <c r="A26" s="24" t="s">
        <v>68</v>
      </c>
      <c r="B26" s="19">
        <f>Y26</f>
        <v>224</v>
      </c>
      <c r="C26" s="20" t="s">
        <v>48</v>
      </c>
      <c r="D26" s="46"/>
      <c r="E26" s="46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9">
        <v>224</v>
      </c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14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6"/>
      <c r="JQ26" s="25"/>
      <c r="JR26" s="25"/>
      <c r="JS26" s="25"/>
    </row>
    <row r="27" spans="1:279" ht="21.4" customHeight="1" thickBot="1" x14ac:dyDescent="0.35">
      <c r="A27" s="42" t="s">
        <v>17</v>
      </c>
      <c r="B27" s="19">
        <f>Y27</f>
        <v>0</v>
      </c>
      <c r="C27" s="20" t="s">
        <v>48</v>
      </c>
      <c r="D27" s="46"/>
      <c r="E27" s="46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9">
        <v>0</v>
      </c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14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6"/>
      <c r="JQ27" s="25"/>
      <c r="JR27" s="25"/>
      <c r="JS27" s="25"/>
    </row>
    <row r="28" spans="1:279" ht="21.4" customHeight="1" thickBot="1" x14ac:dyDescent="0.35">
      <c r="A28" s="41" t="s">
        <v>26</v>
      </c>
      <c r="B28" s="19">
        <f>T28</f>
        <v>470</v>
      </c>
      <c r="C28" s="20" t="s">
        <v>49</v>
      </c>
      <c r="D28" s="46"/>
      <c r="E28" s="46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9">
        <v>470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14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6"/>
      <c r="JQ28" s="25"/>
      <c r="JR28" s="25"/>
      <c r="JS28" s="25"/>
    </row>
    <row r="29" spans="1:279" ht="21.4" customHeight="1" thickBot="1" x14ac:dyDescent="0.35">
      <c r="A29" s="41" t="s">
        <v>17</v>
      </c>
      <c r="B29" s="19">
        <f>T29</f>
        <v>6</v>
      </c>
      <c r="C29" s="20" t="s">
        <v>49</v>
      </c>
      <c r="D29" s="46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9">
        <v>6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14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6"/>
      <c r="JQ29" s="25"/>
      <c r="JR29" s="25"/>
      <c r="JS29" s="25"/>
    </row>
    <row r="30" spans="1:279" ht="21.4" customHeight="1" thickBot="1" x14ac:dyDescent="0.35">
      <c r="A30" s="44" t="s">
        <v>69</v>
      </c>
      <c r="B30" s="19">
        <f>F30</f>
        <v>314</v>
      </c>
      <c r="C30" s="20" t="s">
        <v>50</v>
      </c>
      <c r="D30" s="46"/>
      <c r="E30" s="46"/>
      <c r="F30" s="49">
        <v>314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14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6"/>
      <c r="JQ30" s="25"/>
      <c r="JR30" s="25"/>
      <c r="JS30" s="25"/>
    </row>
    <row r="31" spans="1:279" ht="21.4" customHeight="1" thickBot="1" x14ac:dyDescent="0.35">
      <c r="A31" s="44" t="s">
        <v>70</v>
      </c>
      <c r="B31" s="19">
        <f>F31</f>
        <v>317</v>
      </c>
      <c r="C31" s="20" t="s">
        <v>50</v>
      </c>
      <c r="D31" s="46"/>
      <c r="E31" s="46"/>
      <c r="F31" s="49">
        <v>317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14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6"/>
      <c r="JQ31" s="25"/>
      <c r="JR31" s="25"/>
      <c r="JS31" s="25"/>
    </row>
    <row r="32" spans="1:279" ht="21.4" customHeight="1" thickBot="1" x14ac:dyDescent="0.35">
      <c r="A32" s="44" t="s">
        <v>17</v>
      </c>
      <c r="B32" s="19">
        <f>F32</f>
        <v>6</v>
      </c>
      <c r="C32" s="20" t="s">
        <v>50</v>
      </c>
      <c r="D32" s="46"/>
      <c r="E32" s="46"/>
      <c r="F32" s="49">
        <v>6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14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6"/>
      <c r="JQ32" s="25"/>
      <c r="JR32" s="25"/>
      <c r="JS32" s="25"/>
    </row>
    <row r="33" spans="1:279" ht="21.4" customHeight="1" thickBot="1" x14ac:dyDescent="0.35">
      <c r="A33" s="43" t="s">
        <v>71</v>
      </c>
      <c r="B33" s="19">
        <f>SUM(AE33+K33+G33+E33)</f>
        <v>212</v>
      </c>
      <c r="C33" s="20" t="s">
        <v>51</v>
      </c>
      <c r="D33" s="46"/>
      <c r="E33" s="48">
        <v>62</v>
      </c>
      <c r="F33" s="47"/>
      <c r="G33" s="49">
        <v>25</v>
      </c>
      <c r="H33" s="47"/>
      <c r="I33" s="47"/>
      <c r="J33" s="47"/>
      <c r="K33" s="49">
        <v>34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9">
        <v>91</v>
      </c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14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6"/>
      <c r="JQ33" s="25"/>
      <c r="JR33" s="25"/>
      <c r="JS33" s="25"/>
    </row>
    <row r="34" spans="1:279" ht="21.4" customHeight="1" thickBot="1" x14ac:dyDescent="0.35">
      <c r="A34" s="43" t="s">
        <v>72</v>
      </c>
      <c r="B34" s="19">
        <f>SUM(AE34+K34+G34+E34)</f>
        <v>355</v>
      </c>
      <c r="C34" s="20" t="s">
        <v>51</v>
      </c>
      <c r="D34" s="46"/>
      <c r="E34" s="48">
        <v>109</v>
      </c>
      <c r="F34" s="47"/>
      <c r="G34" s="49">
        <v>29</v>
      </c>
      <c r="H34" s="47"/>
      <c r="I34" s="47"/>
      <c r="J34" s="47"/>
      <c r="K34" s="49">
        <v>51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9">
        <v>166</v>
      </c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14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6"/>
      <c r="JQ34" s="25"/>
      <c r="JR34" s="25"/>
      <c r="JS34" s="25"/>
    </row>
    <row r="35" spans="1:279" ht="21.4" customHeight="1" thickBot="1" x14ac:dyDescent="0.35">
      <c r="A35" s="43" t="s">
        <v>17</v>
      </c>
      <c r="B35" s="19">
        <f>SUM(AE35+K35+G35+E35)</f>
        <v>2</v>
      </c>
      <c r="C35" s="20" t="s">
        <v>51</v>
      </c>
      <c r="D35" s="46"/>
      <c r="E35" s="48">
        <v>0</v>
      </c>
      <c r="F35" s="47"/>
      <c r="G35" s="49">
        <v>0</v>
      </c>
      <c r="H35" s="47"/>
      <c r="I35" s="47"/>
      <c r="J35" s="47"/>
      <c r="K35" s="49">
        <v>0</v>
      </c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9">
        <v>2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14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6"/>
      <c r="JQ35" s="25"/>
      <c r="JR35" s="25"/>
      <c r="JS35" s="25"/>
    </row>
    <row r="36" spans="1:279" ht="21.4" customHeight="1" thickBot="1" x14ac:dyDescent="0.35">
      <c r="A36" s="23" t="s">
        <v>73</v>
      </c>
      <c r="B36" s="19">
        <f>AD36</f>
        <v>436</v>
      </c>
      <c r="C36" s="20" t="s">
        <v>52</v>
      </c>
      <c r="D36" s="46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9">
        <v>436</v>
      </c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14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6"/>
      <c r="JQ36" s="25"/>
      <c r="JR36" s="25"/>
      <c r="JS36" s="25"/>
    </row>
    <row r="37" spans="1:279" ht="21.4" customHeight="1" thickBot="1" x14ac:dyDescent="0.35">
      <c r="A37" s="23" t="s">
        <v>17</v>
      </c>
      <c r="B37" s="19">
        <f>AD37</f>
        <v>15</v>
      </c>
      <c r="C37" s="20" t="s">
        <v>52</v>
      </c>
      <c r="D37" s="46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9">
        <v>15</v>
      </c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14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6"/>
      <c r="JQ37" s="25"/>
      <c r="JR37" s="25"/>
      <c r="JS37" s="25"/>
    </row>
    <row r="38" spans="1:279" ht="21.4" customHeight="1" thickBot="1" x14ac:dyDescent="0.35">
      <c r="A38" s="24" t="s">
        <v>74</v>
      </c>
      <c r="B38" s="19">
        <f>AC38</f>
        <v>445</v>
      </c>
      <c r="C38" s="20" t="s">
        <v>53</v>
      </c>
      <c r="D38" s="46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9">
        <v>445</v>
      </c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14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6"/>
      <c r="JQ38" s="25"/>
      <c r="JR38" s="25"/>
      <c r="JS38" s="25"/>
    </row>
    <row r="39" spans="1:279" ht="21.4" customHeight="1" thickBot="1" x14ac:dyDescent="0.35">
      <c r="A39" s="24" t="s">
        <v>17</v>
      </c>
      <c r="B39" s="19">
        <f>AC39</f>
        <v>14</v>
      </c>
      <c r="C39" s="20" t="s">
        <v>54</v>
      </c>
      <c r="D39" s="46"/>
      <c r="E39" s="46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9">
        <v>14</v>
      </c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14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6"/>
      <c r="JQ39" s="25"/>
      <c r="JR39" s="25"/>
      <c r="JS39" s="25"/>
    </row>
    <row r="40" spans="1:279" ht="21.4" customHeight="1" thickBot="1" x14ac:dyDescent="0.35">
      <c r="A40" s="44" t="s">
        <v>23</v>
      </c>
      <c r="B40" s="19">
        <f>SUM(J40+R40+S40)</f>
        <v>383</v>
      </c>
      <c r="C40" s="20" t="s">
        <v>55</v>
      </c>
      <c r="D40" s="46"/>
      <c r="E40" s="46"/>
      <c r="F40" s="47"/>
      <c r="G40" s="47"/>
      <c r="H40" s="47"/>
      <c r="I40" s="47"/>
      <c r="J40" s="49">
        <v>168</v>
      </c>
      <c r="K40" s="47"/>
      <c r="L40" s="47"/>
      <c r="M40" s="47"/>
      <c r="N40" s="47"/>
      <c r="O40" s="47"/>
      <c r="P40" s="47"/>
      <c r="Q40" s="47"/>
      <c r="R40" s="49">
        <v>73</v>
      </c>
      <c r="S40" s="49">
        <v>142</v>
      </c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14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6"/>
      <c r="JQ40" s="25"/>
      <c r="JR40" s="25"/>
      <c r="JS40" s="25"/>
    </row>
    <row r="41" spans="1:279" ht="21.4" customHeight="1" thickBot="1" x14ac:dyDescent="0.35">
      <c r="A41" s="44" t="s">
        <v>17</v>
      </c>
      <c r="B41" s="19">
        <f>SUM(J41+R41+S41)</f>
        <v>7</v>
      </c>
      <c r="C41" s="20" t="s">
        <v>55</v>
      </c>
      <c r="D41" s="46"/>
      <c r="E41" s="46"/>
      <c r="F41" s="47"/>
      <c r="G41" s="47"/>
      <c r="H41" s="47"/>
      <c r="I41" s="47"/>
      <c r="J41" s="49">
        <v>2</v>
      </c>
      <c r="K41" s="47"/>
      <c r="L41" s="47"/>
      <c r="M41" s="47"/>
      <c r="N41" s="47"/>
      <c r="O41" s="47"/>
      <c r="P41" s="47"/>
      <c r="Q41" s="47"/>
      <c r="R41" s="49">
        <v>2</v>
      </c>
      <c r="S41" s="49">
        <v>3</v>
      </c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14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6"/>
      <c r="JQ41" s="25"/>
      <c r="JR41" s="25"/>
      <c r="JS41" s="25"/>
    </row>
    <row r="42" spans="1:279" ht="21.4" customHeight="1" thickBot="1" x14ac:dyDescent="0.35">
      <c r="A42" s="43" t="s">
        <v>75</v>
      </c>
      <c r="B42" s="19">
        <f>AF42</f>
        <v>398</v>
      </c>
      <c r="C42" s="20" t="s">
        <v>56</v>
      </c>
      <c r="D42" s="46"/>
      <c r="E42" s="46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9">
        <v>398</v>
      </c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14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6"/>
      <c r="JQ42" s="25"/>
      <c r="JR42" s="25"/>
      <c r="JS42" s="25"/>
    </row>
    <row r="43" spans="1:279" ht="21.4" customHeight="1" thickBot="1" x14ac:dyDescent="0.35">
      <c r="A43" s="43" t="s">
        <v>17</v>
      </c>
      <c r="B43" s="19">
        <f>AF43</f>
        <v>3</v>
      </c>
      <c r="C43" s="20" t="s">
        <v>56</v>
      </c>
      <c r="D43" s="46"/>
      <c r="E43" s="46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9">
        <v>3</v>
      </c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14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6"/>
      <c r="JQ43" s="25"/>
      <c r="JR43" s="25"/>
      <c r="JS43" s="25"/>
    </row>
    <row r="44" spans="1:279" ht="21.4" customHeight="1" thickBot="1" x14ac:dyDescent="0.35">
      <c r="A44" s="23" t="s">
        <v>24</v>
      </c>
      <c r="B44" s="19">
        <f>O44</f>
        <v>376</v>
      </c>
      <c r="C44" s="20" t="s">
        <v>57</v>
      </c>
      <c r="D44" s="46"/>
      <c r="E44" s="46"/>
      <c r="F44" s="47"/>
      <c r="G44" s="47"/>
      <c r="H44" s="47"/>
      <c r="I44" s="47"/>
      <c r="J44" s="47"/>
      <c r="K44" s="47"/>
      <c r="L44" s="47"/>
      <c r="M44" s="47"/>
      <c r="N44" s="47"/>
      <c r="O44" s="49">
        <v>376</v>
      </c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14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6"/>
      <c r="JQ44" s="25"/>
      <c r="JR44" s="25"/>
      <c r="JS44" s="25"/>
    </row>
    <row r="45" spans="1:279" ht="21.4" customHeight="1" thickBot="1" x14ac:dyDescent="0.35">
      <c r="A45" s="23" t="s">
        <v>17</v>
      </c>
      <c r="B45" s="19">
        <f>O45</f>
        <v>8</v>
      </c>
      <c r="C45" s="20" t="s">
        <v>58</v>
      </c>
      <c r="D45" s="46"/>
      <c r="E45" s="46"/>
      <c r="F45" s="47"/>
      <c r="G45" s="47"/>
      <c r="H45" s="47"/>
      <c r="I45" s="47"/>
      <c r="J45" s="47"/>
      <c r="K45" s="47"/>
      <c r="L45" s="47"/>
      <c r="M45" s="47"/>
      <c r="N45" s="47"/>
      <c r="O45" s="49">
        <v>8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14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6"/>
      <c r="JQ45" s="25"/>
      <c r="JR45" s="25"/>
      <c r="JS45" s="25"/>
    </row>
    <row r="46" spans="1:279" ht="21.4" customHeight="1" thickBot="1" x14ac:dyDescent="0.35">
      <c r="A46" s="24" t="s">
        <v>76</v>
      </c>
      <c r="B46" s="19">
        <f>(AG46+N46)</f>
        <v>348</v>
      </c>
      <c r="C46" s="20" t="s">
        <v>59</v>
      </c>
      <c r="D46" s="46"/>
      <c r="E46" s="46"/>
      <c r="F46" s="47"/>
      <c r="G46" s="47"/>
      <c r="H46" s="47"/>
      <c r="I46" s="47"/>
      <c r="J46" s="47"/>
      <c r="K46" s="47"/>
      <c r="L46" s="47"/>
      <c r="M46" s="47"/>
      <c r="N46" s="49">
        <v>296</v>
      </c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9">
        <v>52</v>
      </c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14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6"/>
      <c r="JQ46" s="25"/>
      <c r="JR46" s="25"/>
      <c r="JS46" s="25"/>
    </row>
    <row r="47" spans="1:279" ht="21.4" customHeight="1" thickBot="1" x14ac:dyDescent="0.35">
      <c r="A47" s="24" t="s">
        <v>17</v>
      </c>
      <c r="B47" s="19">
        <f>(AG47+N47)</f>
        <v>3</v>
      </c>
      <c r="C47" s="20" t="s">
        <v>59</v>
      </c>
      <c r="D47" s="46"/>
      <c r="E47" s="46"/>
      <c r="F47" s="47"/>
      <c r="G47" s="47"/>
      <c r="H47" s="47"/>
      <c r="I47" s="47"/>
      <c r="J47" s="47"/>
      <c r="K47" s="47"/>
      <c r="L47" s="47"/>
      <c r="M47" s="47"/>
      <c r="N47" s="49">
        <v>3</v>
      </c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9">
        <v>0</v>
      </c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14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6"/>
      <c r="JQ47" s="25"/>
      <c r="JR47" s="25"/>
      <c r="JS47" s="25"/>
    </row>
    <row r="48" spans="1:279" ht="21.4" customHeight="1" thickBot="1" x14ac:dyDescent="0.35">
      <c r="A48" s="44" t="s">
        <v>77</v>
      </c>
      <c r="B48" s="19">
        <f>SUM(M48+P48)</f>
        <v>389</v>
      </c>
      <c r="C48" s="20" t="s">
        <v>60</v>
      </c>
      <c r="D48" s="46"/>
      <c r="E48" s="46"/>
      <c r="F48" s="47"/>
      <c r="G48" s="47"/>
      <c r="H48" s="47"/>
      <c r="I48" s="47"/>
      <c r="J48" s="47"/>
      <c r="K48" s="47"/>
      <c r="L48" s="47"/>
      <c r="M48" s="49">
        <v>17</v>
      </c>
      <c r="N48" s="47"/>
      <c r="O48" s="47"/>
      <c r="P48" s="49">
        <v>372</v>
      </c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14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6"/>
      <c r="JQ48" s="25"/>
      <c r="JR48" s="25"/>
      <c r="JS48" s="25"/>
    </row>
    <row r="49" spans="1:279" ht="21.4" customHeight="1" thickBot="1" x14ac:dyDescent="0.35">
      <c r="A49" s="44" t="s">
        <v>17</v>
      </c>
      <c r="B49" s="19">
        <f>SUM(M49+P49)</f>
        <v>2</v>
      </c>
      <c r="C49" s="20" t="s">
        <v>60</v>
      </c>
      <c r="D49" s="46"/>
      <c r="E49" s="46"/>
      <c r="F49" s="47"/>
      <c r="G49" s="47"/>
      <c r="H49" s="47"/>
      <c r="I49" s="47"/>
      <c r="J49" s="47"/>
      <c r="K49" s="47"/>
      <c r="L49" s="47"/>
      <c r="M49" s="49">
        <v>0</v>
      </c>
      <c r="N49" s="47"/>
      <c r="O49" s="47"/>
      <c r="P49" s="49">
        <v>2</v>
      </c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14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6"/>
      <c r="JQ49" s="25"/>
      <c r="JR49" s="25"/>
      <c r="JS49" s="25"/>
    </row>
    <row r="50" spans="1:279" ht="21.4" customHeight="1" thickBot="1" x14ac:dyDescent="0.35">
      <c r="A50" s="43" t="s">
        <v>78</v>
      </c>
      <c r="B50" s="19">
        <f>SUM(L50+U50)</f>
        <v>429</v>
      </c>
      <c r="C50" s="20" t="s">
        <v>61</v>
      </c>
      <c r="D50" s="46"/>
      <c r="E50" s="46"/>
      <c r="F50" s="47"/>
      <c r="G50" s="47"/>
      <c r="H50" s="47"/>
      <c r="I50" s="47"/>
      <c r="J50" s="47"/>
      <c r="K50" s="47"/>
      <c r="L50" s="49">
        <v>91</v>
      </c>
      <c r="M50" s="47"/>
      <c r="N50" s="47"/>
      <c r="O50" s="47"/>
      <c r="P50" s="47"/>
      <c r="Q50" s="47"/>
      <c r="R50" s="47"/>
      <c r="S50" s="47"/>
      <c r="T50" s="47"/>
      <c r="U50" s="49">
        <v>338</v>
      </c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14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6"/>
      <c r="JQ50" s="25"/>
      <c r="JR50" s="25"/>
      <c r="JS50" s="25"/>
    </row>
    <row r="51" spans="1:279" ht="21.4" customHeight="1" thickBot="1" x14ac:dyDescent="0.35">
      <c r="A51" s="43" t="s">
        <v>17</v>
      </c>
      <c r="B51" s="19">
        <f>SUM(L51+U51)</f>
        <v>2</v>
      </c>
      <c r="C51" s="20" t="s">
        <v>61</v>
      </c>
      <c r="D51" s="46"/>
      <c r="E51" s="46"/>
      <c r="F51" s="47"/>
      <c r="G51" s="47"/>
      <c r="H51" s="47"/>
      <c r="I51" s="47"/>
      <c r="J51" s="47"/>
      <c r="K51" s="47"/>
      <c r="L51" s="49">
        <v>0</v>
      </c>
      <c r="M51" s="47"/>
      <c r="N51" s="47"/>
      <c r="O51" s="47"/>
      <c r="P51" s="47"/>
      <c r="Q51" s="47"/>
      <c r="R51" s="47"/>
      <c r="S51" s="47"/>
      <c r="T51" s="47"/>
      <c r="U51" s="49">
        <v>2</v>
      </c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14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6"/>
      <c r="JQ51" s="25"/>
      <c r="JR51" s="25"/>
      <c r="JS51" s="25"/>
    </row>
    <row r="52" spans="1:279" ht="21.4" customHeight="1" thickBot="1" x14ac:dyDescent="0.35">
      <c r="A52" s="23" t="s">
        <v>22</v>
      </c>
      <c r="B52" s="19">
        <f>SUM(D52+I52)</f>
        <v>437</v>
      </c>
      <c r="C52" s="20" t="s">
        <v>62</v>
      </c>
      <c r="D52" s="48">
        <v>91</v>
      </c>
      <c r="E52" s="46"/>
      <c r="F52" s="47"/>
      <c r="G52" s="47"/>
      <c r="H52" s="47"/>
      <c r="I52" s="49">
        <v>346</v>
      </c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14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6"/>
      <c r="JQ52" s="25"/>
      <c r="JR52" s="25"/>
      <c r="JS52" s="25"/>
    </row>
    <row r="53" spans="1:279" ht="21.4" customHeight="1" thickBot="1" x14ac:dyDescent="0.35">
      <c r="A53" s="23" t="s">
        <v>17</v>
      </c>
      <c r="B53" s="19">
        <f>SUM(D53+I53)</f>
        <v>4</v>
      </c>
      <c r="C53" s="20" t="s">
        <v>62</v>
      </c>
      <c r="D53" s="48">
        <v>2</v>
      </c>
      <c r="E53" s="46"/>
      <c r="F53" s="47"/>
      <c r="G53" s="47"/>
      <c r="H53" s="47"/>
      <c r="I53" s="49">
        <v>2</v>
      </c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14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6"/>
      <c r="JQ53" s="25"/>
      <c r="JR53" s="25"/>
      <c r="JS53" s="25"/>
    </row>
    <row r="54" spans="1:279" ht="21.4" customHeight="1" thickBot="1" x14ac:dyDescent="0.35">
      <c r="A54" s="24" t="s">
        <v>80</v>
      </c>
      <c r="B54" s="19">
        <f>SUM(N54:P54)</f>
        <v>880</v>
      </c>
      <c r="C54" s="20" t="s">
        <v>79</v>
      </c>
      <c r="D54" s="46"/>
      <c r="E54" s="46"/>
      <c r="F54" s="47"/>
      <c r="G54" s="47"/>
      <c r="H54" s="47"/>
      <c r="I54" s="47"/>
      <c r="J54" s="47"/>
      <c r="K54" s="47"/>
      <c r="L54" s="47"/>
      <c r="M54" s="47"/>
      <c r="N54" s="49">
        <v>262</v>
      </c>
      <c r="O54" s="49">
        <v>299</v>
      </c>
      <c r="P54" s="49">
        <v>319</v>
      </c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14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6"/>
      <c r="JQ54" s="25"/>
      <c r="JR54" s="25"/>
      <c r="JS54" s="25"/>
    </row>
    <row r="55" spans="1:279" ht="21.4" customHeight="1" thickBot="1" x14ac:dyDescent="0.35">
      <c r="A55" s="24" t="s">
        <v>81</v>
      </c>
      <c r="B55" s="19">
        <f>SUM(N55:P55)</f>
        <v>909</v>
      </c>
      <c r="C55" s="20" t="s">
        <v>79</v>
      </c>
      <c r="D55" s="46"/>
      <c r="E55" s="46"/>
      <c r="F55" s="47"/>
      <c r="G55" s="47"/>
      <c r="H55" s="47"/>
      <c r="I55" s="47"/>
      <c r="J55" s="47"/>
      <c r="K55" s="47"/>
      <c r="L55" s="47"/>
      <c r="M55" s="47"/>
      <c r="N55" s="49">
        <v>287</v>
      </c>
      <c r="O55" s="49">
        <v>330</v>
      </c>
      <c r="P55" s="49">
        <v>292</v>
      </c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14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6"/>
      <c r="JQ55" s="25"/>
      <c r="JR55" s="25"/>
      <c r="JS55" s="25"/>
    </row>
    <row r="56" spans="1:279" ht="21.4" customHeight="1" thickBot="1" x14ac:dyDescent="0.35">
      <c r="A56" s="42" t="s">
        <v>17</v>
      </c>
      <c r="B56" s="19">
        <f>SUM(N56:P56)</f>
        <v>17</v>
      </c>
      <c r="C56" s="20" t="s">
        <v>79</v>
      </c>
      <c r="D56" s="46"/>
      <c r="E56" s="46"/>
      <c r="F56" s="47"/>
      <c r="G56" s="47"/>
      <c r="H56" s="47"/>
      <c r="I56" s="47"/>
      <c r="J56" s="47"/>
      <c r="K56" s="47"/>
      <c r="L56" s="47"/>
      <c r="M56" s="47"/>
      <c r="N56" s="49">
        <v>4</v>
      </c>
      <c r="O56" s="49">
        <v>8</v>
      </c>
      <c r="P56" s="49">
        <v>5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14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6"/>
      <c r="JQ56" s="25"/>
      <c r="JR56" s="25"/>
      <c r="JS56" s="25"/>
    </row>
    <row r="57" spans="1:279" ht="21.4" customHeight="1" thickBot="1" x14ac:dyDescent="0.35">
      <c r="A57" s="23" t="s">
        <v>83</v>
      </c>
      <c r="B57" s="19">
        <f>SUM(R57:T57)</f>
        <v>590</v>
      </c>
      <c r="C57" s="20" t="s">
        <v>82</v>
      </c>
      <c r="D57" s="46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9">
        <v>66</v>
      </c>
      <c r="S57" s="49">
        <v>126</v>
      </c>
      <c r="T57" s="49">
        <v>398</v>
      </c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14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6"/>
      <c r="JQ57" s="25"/>
      <c r="JR57" s="25"/>
      <c r="JS57" s="25"/>
    </row>
    <row r="58" spans="1:279" ht="21.4" customHeight="1" thickBot="1" x14ac:dyDescent="0.35">
      <c r="A58" s="23" t="s">
        <v>84</v>
      </c>
      <c r="B58" s="19">
        <f t="shared" ref="B58:B59" si="0">SUM(R58:T58)</f>
        <v>525</v>
      </c>
      <c r="C58" s="20" t="s">
        <v>82</v>
      </c>
      <c r="D58" s="46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9">
        <v>58</v>
      </c>
      <c r="S58" s="49">
        <v>127</v>
      </c>
      <c r="T58" s="49">
        <v>340</v>
      </c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14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6"/>
      <c r="JQ58" s="25"/>
      <c r="JR58" s="25"/>
      <c r="JS58" s="25"/>
    </row>
    <row r="59" spans="1:279" ht="21.4" customHeight="1" thickBot="1" x14ac:dyDescent="0.35">
      <c r="A59" s="23" t="s">
        <v>17</v>
      </c>
      <c r="B59" s="19">
        <f t="shared" si="0"/>
        <v>9</v>
      </c>
      <c r="C59" s="20" t="s">
        <v>82</v>
      </c>
      <c r="D59" s="46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9">
        <v>1</v>
      </c>
      <c r="S59" s="49">
        <v>2</v>
      </c>
      <c r="T59" s="49">
        <v>6</v>
      </c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14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6"/>
      <c r="JQ59" s="25"/>
      <c r="JR59" s="25"/>
      <c r="JS59" s="25"/>
    </row>
    <row r="60" spans="1:279" ht="21.4" customHeight="1" thickBot="1" x14ac:dyDescent="0.35">
      <c r="A60" s="43" t="s">
        <v>86</v>
      </c>
      <c r="B60" s="19">
        <f>SUM(Y60:Z60)</f>
        <v>483</v>
      </c>
      <c r="C60" s="20" t="s">
        <v>85</v>
      </c>
      <c r="D60" s="46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9">
        <v>349</v>
      </c>
      <c r="Z60" s="49">
        <v>134</v>
      </c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14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6"/>
      <c r="JQ60" s="25"/>
      <c r="JR60" s="25"/>
      <c r="JS60" s="25"/>
    </row>
    <row r="61" spans="1:279" ht="21.4" customHeight="1" thickBot="1" x14ac:dyDescent="0.35">
      <c r="A61" s="43" t="s">
        <v>31</v>
      </c>
      <c r="B61" s="19">
        <f t="shared" ref="B61:B62" si="1">SUM(Y61:Z61)</f>
        <v>458</v>
      </c>
      <c r="C61" s="20" t="s">
        <v>85</v>
      </c>
      <c r="D61" s="46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9">
        <v>333</v>
      </c>
      <c r="Z61" s="49">
        <v>125</v>
      </c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14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6"/>
      <c r="JQ61" s="25"/>
      <c r="JR61" s="25"/>
      <c r="JS61" s="25"/>
    </row>
    <row r="62" spans="1:279" ht="21.4" customHeight="1" thickBot="1" x14ac:dyDescent="0.35">
      <c r="A62" s="43" t="s">
        <v>17</v>
      </c>
      <c r="B62" s="19">
        <f t="shared" si="1"/>
        <v>4</v>
      </c>
      <c r="C62" s="20" t="s">
        <v>85</v>
      </c>
      <c r="D62" s="46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9">
        <v>3</v>
      </c>
      <c r="Z62" s="49">
        <v>1</v>
      </c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14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6"/>
      <c r="JQ62" s="25"/>
      <c r="JR62" s="25"/>
      <c r="JS62" s="25"/>
    </row>
    <row r="63" spans="1:279" ht="21.4" customHeight="1" thickBot="1" x14ac:dyDescent="0.35">
      <c r="A63" s="50" t="s">
        <v>88</v>
      </c>
      <c r="B63" s="19">
        <f>AD63</f>
        <v>475</v>
      </c>
      <c r="C63" s="20" t="s">
        <v>87</v>
      </c>
      <c r="D63" s="46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9">
        <v>475</v>
      </c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14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6"/>
      <c r="JQ63" s="25"/>
      <c r="JR63" s="25"/>
      <c r="JS63" s="25"/>
    </row>
    <row r="64" spans="1:279" ht="21.4" customHeight="1" thickBot="1" x14ac:dyDescent="0.35">
      <c r="A64" s="50" t="s">
        <v>89</v>
      </c>
      <c r="B64" s="19">
        <f t="shared" ref="B64:B67" si="2">AD64</f>
        <v>249</v>
      </c>
      <c r="C64" s="20" t="s">
        <v>87</v>
      </c>
      <c r="D64" s="46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9">
        <v>249</v>
      </c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14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6"/>
      <c r="JQ64" s="25"/>
      <c r="JR64" s="25"/>
      <c r="JS64" s="25"/>
    </row>
    <row r="65" spans="1:279" ht="21.4" customHeight="1" thickBot="1" x14ac:dyDescent="0.35">
      <c r="A65" s="50" t="s">
        <v>90</v>
      </c>
      <c r="B65" s="19">
        <f t="shared" si="2"/>
        <v>288</v>
      </c>
      <c r="C65" s="20" t="s">
        <v>87</v>
      </c>
      <c r="D65" s="46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9">
        <v>288</v>
      </c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14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6"/>
      <c r="JQ65" s="25"/>
      <c r="JR65" s="25"/>
      <c r="JS65" s="25"/>
    </row>
    <row r="66" spans="1:279" ht="21.4" customHeight="1" thickBot="1" x14ac:dyDescent="0.35">
      <c r="A66" s="50" t="s">
        <v>91</v>
      </c>
      <c r="B66" s="19">
        <f t="shared" si="2"/>
        <v>378</v>
      </c>
      <c r="C66" s="20" t="s">
        <v>87</v>
      </c>
      <c r="D66" s="46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9">
        <v>378</v>
      </c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14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6"/>
      <c r="JQ66" s="25"/>
      <c r="JR66" s="25"/>
      <c r="JS66" s="25"/>
    </row>
    <row r="67" spans="1:279" ht="21.4" customHeight="1" thickBot="1" x14ac:dyDescent="0.35">
      <c r="A67" s="50" t="s">
        <v>17</v>
      </c>
      <c r="B67" s="19">
        <f t="shared" si="2"/>
        <v>6</v>
      </c>
      <c r="C67" s="20" t="s">
        <v>87</v>
      </c>
      <c r="D67" s="46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9">
        <v>6</v>
      </c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14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6"/>
      <c r="JQ67" s="25"/>
      <c r="JR67" s="25"/>
      <c r="JS67" s="25"/>
    </row>
    <row r="68" spans="1:279" ht="21.4" customHeight="1" thickBot="1" x14ac:dyDescent="0.35">
      <c r="A68" s="23" t="s">
        <v>93</v>
      </c>
      <c r="B68" s="19">
        <f>SUM(AF68:AG68)</f>
        <v>413</v>
      </c>
      <c r="C68" s="20" t="s">
        <v>92</v>
      </c>
      <c r="D68" s="46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9">
        <v>363</v>
      </c>
      <c r="AG68" s="49">
        <v>50</v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14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6"/>
      <c r="JQ68" s="25"/>
      <c r="JR68" s="25"/>
      <c r="JS68" s="25"/>
    </row>
    <row r="69" spans="1:279" ht="21.4" customHeight="1" thickBot="1" x14ac:dyDescent="0.35">
      <c r="A69" s="23" t="s">
        <v>94</v>
      </c>
      <c r="B69" s="19">
        <f>SUM(AF69:AG69)</f>
        <v>332</v>
      </c>
      <c r="C69" s="20" t="s">
        <v>92</v>
      </c>
      <c r="D69" s="46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9">
        <v>289</v>
      </c>
      <c r="AG69" s="49">
        <v>43</v>
      </c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14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6"/>
      <c r="JQ69" s="25"/>
      <c r="JR69" s="25"/>
      <c r="JS69" s="25"/>
    </row>
    <row r="70" spans="1:279" ht="21.4" customHeight="1" thickBot="1" x14ac:dyDescent="0.35">
      <c r="A70" s="23" t="s">
        <v>17</v>
      </c>
      <c r="B70" s="19">
        <f>SUM(AF70:AG70)</f>
        <v>6</v>
      </c>
      <c r="C70" s="20" t="s">
        <v>92</v>
      </c>
      <c r="D70" s="46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9">
        <v>6</v>
      </c>
      <c r="AG70" s="49">
        <v>0</v>
      </c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14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6"/>
      <c r="JQ70" s="25"/>
      <c r="JR70" s="25"/>
      <c r="JS70" s="25"/>
    </row>
    <row r="71" spans="1:279" ht="21.4" customHeight="1" thickBot="1" x14ac:dyDescent="0.35">
      <c r="A71" s="24" t="s">
        <v>96</v>
      </c>
      <c r="B71" s="19">
        <f>SUM(AH71:AV71)</f>
        <v>785</v>
      </c>
      <c r="C71" s="20" t="s">
        <v>95</v>
      </c>
      <c r="D71" s="46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9">
        <v>7</v>
      </c>
      <c r="AI71" s="49">
        <v>9</v>
      </c>
      <c r="AJ71" s="49">
        <v>63</v>
      </c>
      <c r="AK71" s="49">
        <v>34</v>
      </c>
      <c r="AL71" s="49">
        <v>52</v>
      </c>
      <c r="AM71" s="49">
        <v>61</v>
      </c>
      <c r="AN71" s="49">
        <v>62</v>
      </c>
      <c r="AO71" s="49">
        <v>68</v>
      </c>
      <c r="AP71" s="49">
        <v>67</v>
      </c>
      <c r="AQ71" s="49">
        <v>84</v>
      </c>
      <c r="AR71" s="49">
        <v>21</v>
      </c>
      <c r="AS71" s="49">
        <v>67</v>
      </c>
      <c r="AT71" s="49">
        <v>113</v>
      </c>
      <c r="AU71" s="49">
        <v>49</v>
      </c>
      <c r="AV71" s="49">
        <v>28</v>
      </c>
      <c r="AW71" s="14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6"/>
      <c r="JQ71" s="25"/>
      <c r="JR71" s="25"/>
      <c r="JS71" s="25"/>
    </row>
    <row r="72" spans="1:279" ht="21.4" customHeight="1" thickBot="1" x14ac:dyDescent="0.35">
      <c r="A72" s="24" t="s">
        <v>97</v>
      </c>
      <c r="B72" s="19">
        <f>SUM(AH72:AV72)</f>
        <v>799</v>
      </c>
      <c r="C72" s="20" t="s">
        <v>95</v>
      </c>
      <c r="D72" s="46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9">
        <v>6</v>
      </c>
      <c r="AI72" s="49">
        <v>11</v>
      </c>
      <c r="AJ72" s="49">
        <v>74</v>
      </c>
      <c r="AK72" s="49">
        <v>49</v>
      </c>
      <c r="AL72" s="49">
        <v>51</v>
      </c>
      <c r="AM72" s="49">
        <v>60</v>
      </c>
      <c r="AN72" s="49">
        <v>47</v>
      </c>
      <c r="AO72" s="49">
        <v>68</v>
      </c>
      <c r="AP72" s="49">
        <v>82</v>
      </c>
      <c r="AQ72" s="49">
        <v>85</v>
      </c>
      <c r="AR72" s="49">
        <v>13</v>
      </c>
      <c r="AS72" s="49">
        <v>54</v>
      </c>
      <c r="AT72" s="49">
        <v>77</v>
      </c>
      <c r="AU72" s="49">
        <v>63</v>
      </c>
      <c r="AV72" s="49">
        <v>59</v>
      </c>
      <c r="AW72" s="14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  <c r="IX72" s="15"/>
      <c r="IY72" s="15"/>
      <c r="IZ72" s="15"/>
      <c r="JA72" s="15"/>
      <c r="JB72" s="15"/>
      <c r="JC72" s="15"/>
      <c r="JD72" s="15"/>
      <c r="JE72" s="15"/>
      <c r="JF72" s="15"/>
      <c r="JG72" s="15"/>
      <c r="JH72" s="15"/>
      <c r="JI72" s="15"/>
      <c r="JJ72" s="15"/>
      <c r="JK72" s="15"/>
      <c r="JL72" s="15"/>
      <c r="JM72" s="15"/>
      <c r="JN72" s="15"/>
      <c r="JO72" s="15"/>
      <c r="JP72" s="16"/>
      <c r="JQ72" s="25"/>
      <c r="JR72" s="25"/>
      <c r="JS72" s="25"/>
    </row>
    <row r="73" spans="1:279" ht="21.4" customHeight="1" thickBot="1" x14ac:dyDescent="0.35">
      <c r="A73" s="42" t="s">
        <v>17</v>
      </c>
      <c r="B73" s="19">
        <f>SUM(AH73:AV73)</f>
        <v>10</v>
      </c>
      <c r="C73" s="20" t="s">
        <v>95</v>
      </c>
      <c r="D73" s="46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9">
        <v>1</v>
      </c>
      <c r="AI73" s="49">
        <v>0</v>
      </c>
      <c r="AJ73" s="49">
        <v>0</v>
      </c>
      <c r="AK73" s="49">
        <v>1</v>
      </c>
      <c r="AL73" s="49">
        <v>2</v>
      </c>
      <c r="AM73" s="49">
        <v>1</v>
      </c>
      <c r="AN73" s="49">
        <v>0</v>
      </c>
      <c r="AO73" s="49">
        <v>0</v>
      </c>
      <c r="AP73" s="49">
        <v>0</v>
      </c>
      <c r="AQ73" s="49">
        <v>2</v>
      </c>
      <c r="AR73" s="49">
        <v>0</v>
      </c>
      <c r="AS73" s="49">
        <v>1</v>
      </c>
      <c r="AT73" s="49">
        <v>2</v>
      </c>
      <c r="AU73" s="49">
        <v>0</v>
      </c>
      <c r="AV73" s="49">
        <v>0</v>
      </c>
      <c r="AW73" s="14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6"/>
      <c r="JQ73" s="25"/>
      <c r="JR73" s="25"/>
      <c r="JS73" s="25"/>
    </row>
    <row r="74" spans="1:279" ht="21.4" customHeight="1" thickBot="1" x14ac:dyDescent="0.35">
      <c r="A74" s="44" t="s">
        <v>99</v>
      </c>
      <c r="B74" s="19">
        <f>SUM(AK74:AL74)</f>
        <v>125</v>
      </c>
      <c r="C74" s="20" t="s">
        <v>98</v>
      </c>
      <c r="D74" s="46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9">
        <v>55</v>
      </c>
      <c r="AL74" s="49">
        <v>70</v>
      </c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14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6"/>
      <c r="JQ74" s="25"/>
      <c r="JR74" s="25"/>
      <c r="JS74" s="25"/>
    </row>
    <row r="75" spans="1:279" ht="21.4" customHeight="1" thickBot="1" x14ac:dyDescent="0.35">
      <c r="A75" s="44" t="s">
        <v>17</v>
      </c>
      <c r="B75" s="19">
        <f>SUM(AK75:AL75)</f>
        <v>10</v>
      </c>
      <c r="C75" s="20" t="s">
        <v>98</v>
      </c>
      <c r="D75" s="46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9">
        <v>7</v>
      </c>
      <c r="AL75" s="49">
        <v>3</v>
      </c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14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6"/>
      <c r="JQ75" s="25"/>
      <c r="JR75" s="25"/>
      <c r="JS75" s="25"/>
    </row>
    <row r="76" spans="1:279" ht="21.4" customHeight="1" thickBot="1" x14ac:dyDescent="0.35">
      <c r="A76" s="43" t="s">
        <v>101</v>
      </c>
      <c r="B76" s="19">
        <f>SUM(AM76+AR76)</f>
        <v>108</v>
      </c>
      <c r="C76" s="20" t="s">
        <v>100</v>
      </c>
      <c r="D76" s="46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9">
        <v>81</v>
      </c>
      <c r="AN76" s="47"/>
      <c r="AO76" s="47"/>
      <c r="AP76" s="47"/>
      <c r="AQ76" s="47"/>
      <c r="AR76" s="49">
        <v>27</v>
      </c>
      <c r="AS76" s="47"/>
      <c r="AT76" s="47"/>
      <c r="AU76" s="47"/>
      <c r="AV76" s="47"/>
      <c r="AW76" s="14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6"/>
      <c r="JQ76" s="25"/>
      <c r="JR76" s="25"/>
      <c r="JS76" s="25"/>
    </row>
    <row r="77" spans="1:279" ht="21.4" customHeight="1" thickBot="1" x14ac:dyDescent="0.35">
      <c r="A77" s="43" t="s">
        <v>17</v>
      </c>
      <c r="B77" s="19">
        <f>SUM(AM77+AR77)</f>
        <v>3</v>
      </c>
      <c r="C77" s="20" t="s">
        <v>100</v>
      </c>
      <c r="D77" s="46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9">
        <v>3</v>
      </c>
      <c r="AN77" s="47"/>
      <c r="AO77" s="47"/>
      <c r="AP77" s="47"/>
      <c r="AQ77" s="47"/>
      <c r="AR77" s="49">
        <v>0</v>
      </c>
      <c r="AS77" s="47"/>
      <c r="AT77" s="47"/>
      <c r="AU77" s="47"/>
      <c r="AV77" s="47"/>
      <c r="AW77" s="14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  <c r="IX77" s="15"/>
      <c r="IY77" s="15"/>
      <c r="IZ77" s="15"/>
      <c r="JA77" s="15"/>
      <c r="JB77" s="15"/>
      <c r="JC77" s="15"/>
      <c r="JD77" s="15"/>
      <c r="JE77" s="15"/>
      <c r="JF77" s="15"/>
      <c r="JG77" s="15"/>
      <c r="JH77" s="15"/>
      <c r="JI77" s="15"/>
      <c r="JJ77" s="15"/>
      <c r="JK77" s="15"/>
      <c r="JL77" s="15"/>
      <c r="JM77" s="15"/>
      <c r="JN77" s="15"/>
      <c r="JO77" s="15"/>
      <c r="JP77" s="16"/>
      <c r="JQ77" s="25"/>
      <c r="JR77" s="25"/>
      <c r="JS77" s="25"/>
    </row>
    <row r="78" spans="1:279" ht="21.4" customHeight="1" thickBot="1" x14ac:dyDescent="0.35">
      <c r="A78" s="23" t="s">
        <v>42</v>
      </c>
      <c r="B78" s="19">
        <f>AT78</f>
        <v>139</v>
      </c>
      <c r="C78" s="20" t="s">
        <v>102</v>
      </c>
      <c r="D78" s="46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9">
        <v>139</v>
      </c>
      <c r="AU78" s="47"/>
      <c r="AV78" s="47"/>
      <c r="AW78" s="14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6"/>
      <c r="JQ78" s="25"/>
      <c r="JR78" s="25"/>
      <c r="JS78" s="25"/>
    </row>
    <row r="79" spans="1:279" ht="21.4" customHeight="1" thickBot="1" x14ac:dyDescent="0.35">
      <c r="A79" s="23" t="s">
        <v>17</v>
      </c>
      <c r="B79" s="19">
        <f>AT79</f>
        <v>3</v>
      </c>
      <c r="C79" s="20" t="s">
        <v>102</v>
      </c>
      <c r="D79" s="46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9">
        <v>3</v>
      </c>
      <c r="AU79" s="47"/>
      <c r="AV79" s="47"/>
      <c r="AW79" s="14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  <c r="IW79" s="15"/>
      <c r="IX79" s="15"/>
      <c r="IY79" s="15"/>
      <c r="IZ79" s="15"/>
      <c r="JA79" s="15"/>
      <c r="JB79" s="15"/>
      <c r="JC79" s="15"/>
      <c r="JD79" s="15"/>
      <c r="JE79" s="15"/>
      <c r="JF79" s="15"/>
      <c r="JG79" s="15"/>
      <c r="JH79" s="15"/>
      <c r="JI79" s="15"/>
      <c r="JJ79" s="15"/>
      <c r="JK79" s="15"/>
      <c r="JL79" s="15"/>
      <c r="JM79" s="15"/>
      <c r="JN79" s="15"/>
      <c r="JO79" s="15"/>
      <c r="JP79" s="16"/>
      <c r="JQ79" s="25"/>
      <c r="JR79" s="25"/>
      <c r="JS79" s="25"/>
    </row>
    <row r="80" spans="1:279" ht="21.4" customHeight="1" thickBot="1" x14ac:dyDescent="0.35">
      <c r="A80" s="24" t="s">
        <v>104</v>
      </c>
      <c r="B80" s="19">
        <f>AQ80</f>
        <v>129</v>
      </c>
      <c r="C80" s="20" t="s">
        <v>103</v>
      </c>
      <c r="D80" s="46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9">
        <v>129</v>
      </c>
      <c r="AR80" s="47"/>
      <c r="AS80" s="47"/>
      <c r="AT80" s="47"/>
      <c r="AU80" s="47"/>
      <c r="AV80" s="47"/>
      <c r="AW80" s="14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  <c r="IU80" s="15"/>
      <c r="IV80" s="15"/>
      <c r="IW80" s="15"/>
      <c r="IX80" s="15"/>
      <c r="IY80" s="15"/>
      <c r="IZ80" s="15"/>
      <c r="JA80" s="15"/>
      <c r="JB80" s="15"/>
      <c r="JC80" s="15"/>
      <c r="JD80" s="15"/>
      <c r="JE80" s="15"/>
      <c r="JF80" s="15"/>
      <c r="JG80" s="15"/>
      <c r="JH80" s="15"/>
      <c r="JI80" s="15"/>
      <c r="JJ80" s="15"/>
      <c r="JK80" s="15"/>
      <c r="JL80" s="15"/>
      <c r="JM80" s="15"/>
      <c r="JN80" s="15"/>
      <c r="JO80" s="15"/>
      <c r="JP80" s="16"/>
      <c r="JQ80" s="25"/>
      <c r="JR80" s="25"/>
      <c r="JS80" s="25"/>
    </row>
    <row r="81" spans="1:279" ht="21.4" customHeight="1" thickBot="1" x14ac:dyDescent="0.35">
      <c r="A81" s="24" t="s">
        <v>17</v>
      </c>
      <c r="B81" s="19">
        <f>AQ81</f>
        <v>1</v>
      </c>
      <c r="C81" s="20" t="s">
        <v>103</v>
      </c>
      <c r="D81" s="46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9">
        <v>1</v>
      </c>
      <c r="AR81" s="47"/>
      <c r="AS81" s="47"/>
      <c r="AT81" s="47"/>
      <c r="AU81" s="47"/>
      <c r="AV81" s="47"/>
      <c r="AW81" s="14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  <c r="IW81" s="15"/>
      <c r="IX81" s="15"/>
      <c r="IY81" s="15"/>
      <c r="IZ81" s="15"/>
      <c r="JA81" s="15"/>
      <c r="JB81" s="15"/>
      <c r="JC81" s="15"/>
      <c r="JD81" s="15"/>
      <c r="JE81" s="15"/>
      <c r="JF81" s="15"/>
      <c r="JG81" s="15"/>
      <c r="JH81" s="15"/>
      <c r="JI81" s="15"/>
      <c r="JJ81" s="15"/>
      <c r="JK81" s="15"/>
      <c r="JL81" s="15"/>
      <c r="JM81" s="15"/>
      <c r="JN81" s="15"/>
      <c r="JO81" s="15"/>
      <c r="JP81" s="16"/>
      <c r="JQ81" s="25"/>
      <c r="JR81" s="25"/>
      <c r="JS81" s="25"/>
    </row>
    <row r="82" spans="1:279" ht="21.4" customHeight="1" thickBot="1" x14ac:dyDescent="0.35">
      <c r="A82" s="23" t="s">
        <v>106</v>
      </c>
      <c r="B82" s="19">
        <f>SUM(AF82:AG82)</f>
        <v>434</v>
      </c>
      <c r="C82" s="20" t="s">
        <v>105</v>
      </c>
      <c r="D82" s="46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9">
        <v>384</v>
      </c>
      <c r="AG82" s="49">
        <v>50</v>
      </c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14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6"/>
      <c r="JQ82" s="25"/>
      <c r="JR82" s="25"/>
      <c r="JS82" s="25"/>
    </row>
    <row r="83" spans="1:279" ht="21.4" customHeight="1" thickBot="1" x14ac:dyDescent="0.35">
      <c r="A83" s="23" t="s">
        <v>17</v>
      </c>
      <c r="B83" s="19">
        <f>SUM(AF83:AG83)</f>
        <v>4</v>
      </c>
      <c r="C83" s="20" t="s">
        <v>28</v>
      </c>
      <c r="D83" s="46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9">
        <v>4</v>
      </c>
      <c r="AG83" s="49">
        <v>0</v>
      </c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14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  <c r="IW83" s="15"/>
      <c r="IX83" s="15"/>
      <c r="IY83" s="15"/>
      <c r="IZ83" s="15"/>
      <c r="JA83" s="15"/>
      <c r="JB83" s="15"/>
      <c r="JC83" s="15"/>
      <c r="JD83" s="15"/>
      <c r="JE83" s="15"/>
      <c r="JF83" s="15"/>
      <c r="JG83" s="15"/>
      <c r="JH83" s="15"/>
      <c r="JI83" s="15"/>
      <c r="JJ83" s="15"/>
      <c r="JK83" s="15"/>
      <c r="JL83" s="15"/>
      <c r="JM83" s="15"/>
      <c r="JN83" s="15"/>
      <c r="JO83" s="15"/>
      <c r="JP83" s="16"/>
      <c r="JQ83" s="25"/>
      <c r="JR83" s="25"/>
      <c r="JS83" s="25"/>
    </row>
    <row r="84" spans="1:279" ht="21.4" customHeight="1" thickBot="1" x14ac:dyDescent="0.35">
      <c r="A84" s="24" t="s">
        <v>107</v>
      </c>
      <c r="B84" s="19">
        <f>SUM(AA84+H84)</f>
        <v>88</v>
      </c>
      <c r="C84" s="20" t="s">
        <v>27</v>
      </c>
      <c r="D84" s="46"/>
      <c r="E84" s="46"/>
      <c r="F84" s="47"/>
      <c r="G84" s="47"/>
      <c r="H84" s="49">
        <v>37</v>
      </c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9">
        <v>51</v>
      </c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14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  <c r="IX84" s="15"/>
      <c r="IY84" s="15"/>
      <c r="IZ84" s="15"/>
      <c r="JA84" s="15"/>
      <c r="JB84" s="15"/>
      <c r="JC84" s="15"/>
      <c r="JD84" s="15"/>
      <c r="JE84" s="15"/>
      <c r="JF84" s="15"/>
      <c r="JG84" s="15"/>
      <c r="JH84" s="15"/>
      <c r="JI84" s="15"/>
      <c r="JJ84" s="15"/>
      <c r="JK84" s="15"/>
      <c r="JL84" s="15"/>
      <c r="JM84" s="15"/>
      <c r="JN84" s="15"/>
      <c r="JO84" s="15"/>
      <c r="JP84" s="16"/>
      <c r="JQ84" s="25"/>
      <c r="JR84" s="25"/>
      <c r="JS84" s="25"/>
    </row>
    <row r="85" spans="1:279" ht="21.4" customHeight="1" thickBot="1" x14ac:dyDescent="0.35">
      <c r="A85" s="24" t="s">
        <v>108</v>
      </c>
      <c r="B85" s="19">
        <f t="shared" ref="B85:B87" si="3">SUM(AA85+H85)</f>
        <v>159</v>
      </c>
      <c r="C85" s="20" t="s">
        <v>27</v>
      </c>
      <c r="D85" s="46"/>
      <c r="E85" s="46"/>
      <c r="F85" s="47"/>
      <c r="G85" s="47"/>
      <c r="H85" s="49">
        <v>77</v>
      </c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9">
        <v>82</v>
      </c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14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  <c r="IU85" s="15"/>
      <c r="IV85" s="15"/>
      <c r="IW85" s="15"/>
      <c r="IX85" s="15"/>
      <c r="IY85" s="15"/>
      <c r="IZ85" s="15"/>
      <c r="JA85" s="15"/>
      <c r="JB85" s="15"/>
      <c r="JC85" s="15"/>
      <c r="JD85" s="15"/>
      <c r="JE85" s="15"/>
      <c r="JF85" s="15"/>
      <c r="JG85" s="15"/>
      <c r="JH85" s="15"/>
      <c r="JI85" s="15"/>
      <c r="JJ85" s="15"/>
      <c r="JK85" s="15"/>
      <c r="JL85" s="15"/>
      <c r="JM85" s="15"/>
      <c r="JN85" s="15"/>
      <c r="JO85" s="15"/>
      <c r="JP85" s="16"/>
      <c r="JQ85" s="25"/>
      <c r="JR85" s="25"/>
      <c r="JS85" s="25"/>
    </row>
    <row r="86" spans="1:279" ht="21.4" customHeight="1" thickBot="1" x14ac:dyDescent="0.35">
      <c r="A86" s="42" t="s">
        <v>109</v>
      </c>
      <c r="B86" s="19">
        <f t="shared" si="3"/>
        <v>70</v>
      </c>
      <c r="C86" s="20" t="s">
        <v>27</v>
      </c>
      <c r="D86" s="46"/>
      <c r="E86" s="46"/>
      <c r="F86" s="47"/>
      <c r="G86" s="47"/>
      <c r="H86" s="49">
        <v>30</v>
      </c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9">
        <v>40</v>
      </c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14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  <c r="IV86" s="15"/>
      <c r="IW86" s="15"/>
      <c r="IX86" s="15"/>
      <c r="IY86" s="15"/>
      <c r="IZ86" s="15"/>
      <c r="JA86" s="15"/>
      <c r="JB86" s="15"/>
      <c r="JC86" s="15"/>
      <c r="JD86" s="15"/>
      <c r="JE86" s="15"/>
      <c r="JF86" s="15"/>
      <c r="JG86" s="15"/>
      <c r="JH86" s="15"/>
      <c r="JI86" s="15"/>
      <c r="JJ86" s="15"/>
      <c r="JK86" s="15"/>
      <c r="JL86" s="15"/>
      <c r="JM86" s="15"/>
      <c r="JN86" s="15"/>
      <c r="JO86" s="15"/>
      <c r="JP86" s="16"/>
      <c r="JQ86" s="25"/>
      <c r="JR86" s="25"/>
      <c r="JS86" s="25"/>
    </row>
    <row r="87" spans="1:279" ht="21.4" customHeight="1" thickBot="1" x14ac:dyDescent="0.35">
      <c r="A87" s="42" t="s">
        <v>17</v>
      </c>
      <c r="B87" s="19">
        <f t="shared" si="3"/>
        <v>2</v>
      </c>
      <c r="C87" s="20" t="s">
        <v>27</v>
      </c>
      <c r="D87" s="46"/>
      <c r="E87" s="46"/>
      <c r="F87" s="47"/>
      <c r="G87" s="47"/>
      <c r="H87" s="49">
        <v>0</v>
      </c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9">
        <v>2</v>
      </c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14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  <c r="IU87" s="15"/>
      <c r="IV87" s="15"/>
      <c r="IW87" s="15"/>
      <c r="IX87" s="15"/>
      <c r="IY87" s="15"/>
      <c r="IZ87" s="15"/>
      <c r="JA87" s="15"/>
      <c r="JB87" s="15"/>
      <c r="JC87" s="15"/>
      <c r="JD87" s="15"/>
      <c r="JE87" s="15"/>
      <c r="JF87" s="15"/>
      <c r="JG87" s="15"/>
      <c r="JH87" s="15"/>
      <c r="JI87" s="15"/>
      <c r="JJ87" s="15"/>
      <c r="JK87" s="15"/>
      <c r="JL87" s="15"/>
      <c r="JM87" s="15"/>
      <c r="JN87" s="15"/>
      <c r="JO87" s="15"/>
      <c r="JP87" s="16"/>
      <c r="JQ87" s="25"/>
      <c r="JR87" s="25"/>
      <c r="JS87" s="25"/>
    </row>
    <row r="88" spans="1:279" ht="21.4" customHeight="1" thickBot="1" x14ac:dyDescent="0.35">
      <c r="A88" s="43" t="s">
        <v>114</v>
      </c>
      <c r="B88" s="19">
        <f t="shared" ref="B88:B93" si="4">SUM(AG88+AF88+P88+O88+N88+K88+J88+I88+D88)</f>
        <v>1378</v>
      </c>
      <c r="C88" s="20" t="s">
        <v>113</v>
      </c>
      <c r="D88" s="48">
        <v>2</v>
      </c>
      <c r="E88" s="46"/>
      <c r="F88" s="47"/>
      <c r="G88" s="47"/>
      <c r="H88" s="47"/>
      <c r="I88" s="49">
        <v>217</v>
      </c>
      <c r="J88" s="49">
        <v>99</v>
      </c>
      <c r="K88" s="49">
        <v>54</v>
      </c>
      <c r="L88" s="47"/>
      <c r="M88" s="47"/>
      <c r="N88" s="49">
        <v>218</v>
      </c>
      <c r="O88" s="49">
        <v>231</v>
      </c>
      <c r="P88" s="49">
        <v>243</v>
      </c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9">
        <v>271</v>
      </c>
      <c r="AG88" s="49">
        <v>43</v>
      </c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14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  <c r="IT88" s="15"/>
      <c r="IU88" s="15"/>
      <c r="IV88" s="15"/>
      <c r="IW88" s="15"/>
      <c r="IX88" s="15"/>
      <c r="IY88" s="15"/>
      <c r="IZ88" s="15"/>
      <c r="JA88" s="15"/>
      <c r="JB88" s="15"/>
      <c r="JC88" s="15"/>
      <c r="JD88" s="15"/>
      <c r="JE88" s="15"/>
      <c r="JF88" s="15"/>
      <c r="JG88" s="15"/>
      <c r="JH88" s="15"/>
      <c r="JI88" s="15"/>
      <c r="JJ88" s="15"/>
      <c r="JK88" s="15"/>
      <c r="JL88" s="15"/>
      <c r="JM88" s="15"/>
      <c r="JN88" s="15"/>
      <c r="JO88" s="15"/>
      <c r="JP88" s="16"/>
      <c r="JQ88" s="25"/>
      <c r="JR88" s="25"/>
      <c r="JS88" s="25"/>
    </row>
    <row r="89" spans="1:279" ht="21.4" customHeight="1" thickBot="1" x14ac:dyDescent="0.35">
      <c r="A89" s="43" t="s">
        <v>111</v>
      </c>
      <c r="B89" s="19">
        <f t="shared" si="4"/>
        <v>999</v>
      </c>
      <c r="C89" s="20" t="s">
        <v>113</v>
      </c>
      <c r="D89" s="48">
        <v>3</v>
      </c>
      <c r="E89" s="46"/>
      <c r="F89" s="47"/>
      <c r="G89" s="47"/>
      <c r="H89" s="47"/>
      <c r="I89" s="49">
        <v>162</v>
      </c>
      <c r="J89" s="49">
        <v>69</v>
      </c>
      <c r="K89" s="49">
        <v>37</v>
      </c>
      <c r="L89" s="47"/>
      <c r="M89" s="47"/>
      <c r="N89" s="49">
        <v>170</v>
      </c>
      <c r="O89" s="49">
        <v>203</v>
      </c>
      <c r="P89" s="49">
        <v>163</v>
      </c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9">
        <v>169</v>
      </c>
      <c r="AG89" s="49">
        <v>23</v>
      </c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14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  <c r="IU89" s="15"/>
      <c r="IV89" s="15"/>
      <c r="IW89" s="15"/>
      <c r="IX89" s="15"/>
      <c r="IY89" s="15"/>
      <c r="IZ89" s="15"/>
      <c r="JA89" s="15"/>
      <c r="JB89" s="15"/>
      <c r="JC89" s="15"/>
      <c r="JD89" s="15"/>
      <c r="JE89" s="15"/>
      <c r="JF89" s="15"/>
      <c r="JG89" s="15"/>
      <c r="JH89" s="15"/>
      <c r="JI89" s="15"/>
      <c r="JJ89" s="15"/>
      <c r="JK89" s="15"/>
      <c r="JL89" s="15"/>
      <c r="JM89" s="15"/>
      <c r="JN89" s="15"/>
      <c r="JO89" s="15"/>
      <c r="JP89" s="16"/>
      <c r="JQ89" s="25"/>
      <c r="JR89" s="25"/>
      <c r="JS89" s="25"/>
    </row>
    <row r="90" spans="1:279" ht="21.4" customHeight="1" thickBot="1" x14ac:dyDescent="0.35">
      <c r="A90" s="43" t="s">
        <v>29</v>
      </c>
      <c r="B90" s="19">
        <f t="shared" si="4"/>
        <v>884</v>
      </c>
      <c r="C90" s="20" t="s">
        <v>113</v>
      </c>
      <c r="D90" s="48">
        <v>3</v>
      </c>
      <c r="E90" s="46"/>
      <c r="F90" s="47"/>
      <c r="G90" s="47"/>
      <c r="H90" s="47"/>
      <c r="I90" s="49">
        <v>133</v>
      </c>
      <c r="J90" s="49">
        <v>59</v>
      </c>
      <c r="K90" s="49">
        <v>21</v>
      </c>
      <c r="L90" s="47"/>
      <c r="M90" s="47"/>
      <c r="N90" s="49">
        <v>142</v>
      </c>
      <c r="O90" s="49">
        <v>171</v>
      </c>
      <c r="P90" s="49">
        <v>158</v>
      </c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9">
        <v>175</v>
      </c>
      <c r="AG90" s="49">
        <v>22</v>
      </c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14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  <c r="IU90" s="15"/>
      <c r="IV90" s="15"/>
      <c r="IW90" s="15"/>
      <c r="IX90" s="15"/>
      <c r="IY90" s="15"/>
      <c r="IZ90" s="15"/>
      <c r="JA90" s="15"/>
      <c r="JB90" s="15"/>
      <c r="JC90" s="15"/>
      <c r="JD90" s="15"/>
      <c r="JE90" s="15"/>
      <c r="JF90" s="15"/>
      <c r="JG90" s="15"/>
      <c r="JH90" s="15"/>
      <c r="JI90" s="15"/>
      <c r="JJ90" s="15"/>
      <c r="JK90" s="15"/>
      <c r="JL90" s="15"/>
      <c r="JM90" s="15"/>
      <c r="JN90" s="15"/>
      <c r="JO90" s="15"/>
      <c r="JP90" s="16"/>
      <c r="JQ90" s="25"/>
      <c r="JR90" s="25"/>
      <c r="JS90" s="25"/>
    </row>
    <row r="91" spans="1:279" ht="21.4" customHeight="1" thickBot="1" x14ac:dyDescent="0.35">
      <c r="A91" s="43" t="s">
        <v>112</v>
      </c>
      <c r="B91" s="19">
        <f t="shared" si="4"/>
        <v>1056</v>
      </c>
      <c r="C91" s="20" t="s">
        <v>113</v>
      </c>
      <c r="D91" s="48">
        <v>5</v>
      </c>
      <c r="E91" s="46"/>
      <c r="F91" s="47"/>
      <c r="G91" s="47"/>
      <c r="H91" s="47"/>
      <c r="I91" s="49">
        <v>175</v>
      </c>
      <c r="J91" s="49">
        <v>65</v>
      </c>
      <c r="K91" s="49">
        <v>51</v>
      </c>
      <c r="L91" s="47"/>
      <c r="M91" s="47"/>
      <c r="N91" s="49">
        <v>169</v>
      </c>
      <c r="O91" s="49">
        <v>184</v>
      </c>
      <c r="P91" s="49">
        <v>194</v>
      </c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9">
        <v>187</v>
      </c>
      <c r="AG91" s="49">
        <v>26</v>
      </c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14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  <c r="IW91" s="15"/>
      <c r="IX91" s="15"/>
      <c r="IY91" s="15"/>
      <c r="IZ91" s="15"/>
      <c r="JA91" s="15"/>
      <c r="JB91" s="15"/>
      <c r="JC91" s="15"/>
      <c r="JD91" s="15"/>
      <c r="JE91" s="15"/>
      <c r="JF91" s="15"/>
      <c r="JG91" s="15"/>
      <c r="JH91" s="15"/>
      <c r="JI91" s="15"/>
      <c r="JJ91" s="15"/>
      <c r="JK91" s="15"/>
      <c r="JL91" s="15"/>
      <c r="JM91" s="15"/>
      <c r="JN91" s="15"/>
      <c r="JO91" s="15"/>
      <c r="JP91" s="16"/>
      <c r="JQ91" s="25"/>
      <c r="JR91" s="25"/>
      <c r="JS91" s="25"/>
    </row>
    <row r="92" spans="1:279" ht="21.4" customHeight="1" thickBot="1" x14ac:dyDescent="0.35">
      <c r="A92" s="43" t="s">
        <v>115</v>
      </c>
      <c r="B92" s="19">
        <f t="shared" si="4"/>
        <v>1119</v>
      </c>
      <c r="C92" s="20" t="s">
        <v>113</v>
      </c>
      <c r="D92" s="48">
        <v>2</v>
      </c>
      <c r="E92" s="46"/>
      <c r="F92" s="47"/>
      <c r="G92" s="47"/>
      <c r="H92" s="47"/>
      <c r="I92" s="49">
        <v>177</v>
      </c>
      <c r="J92" s="49">
        <v>69</v>
      </c>
      <c r="K92" s="49">
        <v>31</v>
      </c>
      <c r="L92" s="47"/>
      <c r="M92" s="47"/>
      <c r="N92" s="49">
        <v>173</v>
      </c>
      <c r="O92" s="49">
        <v>200</v>
      </c>
      <c r="P92" s="49">
        <v>193</v>
      </c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9">
        <v>234</v>
      </c>
      <c r="AG92" s="49">
        <v>40</v>
      </c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14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  <c r="IW92" s="15"/>
      <c r="IX92" s="15"/>
      <c r="IY92" s="15"/>
      <c r="IZ92" s="15"/>
      <c r="JA92" s="15"/>
      <c r="JB92" s="15"/>
      <c r="JC92" s="15"/>
      <c r="JD92" s="15"/>
      <c r="JE92" s="15"/>
      <c r="JF92" s="15"/>
      <c r="JG92" s="15"/>
      <c r="JH92" s="15"/>
      <c r="JI92" s="15"/>
      <c r="JJ92" s="15"/>
      <c r="JK92" s="15"/>
      <c r="JL92" s="15"/>
      <c r="JM92" s="15"/>
      <c r="JN92" s="15"/>
      <c r="JO92" s="15"/>
      <c r="JP92" s="16"/>
      <c r="JQ92" s="25"/>
      <c r="JR92" s="25"/>
      <c r="JS92" s="25"/>
    </row>
    <row r="93" spans="1:279" ht="21.4" customHeight="1" thickBot="1" x14ac:dyDescent="0.35">
      <c r="A93" s="43" t="s">
        <v>17</v>
      </c>
      <c r="B93" s="19">
        <f t="shared" si="4"/>
        <v>29</v>
      </c>
      <c r="C93" s="20" t="s">
        <v>113</v>
      </c>
      <c r="D93" s="48">
        <v>0</v>
      </c>
      <c r="E93" s="46"/>
      <c r="F93" s="47"/>
      <c r="G93" s="47"/>
      <c r="H93" s="47"/>
      <c r="I93" s="49">
        <v>6</v>
      </c>
      <c r="J93" s="49">
        <v>7</v>
      </c>
      <c r="K93" s="49">
        <v>0</v>
      </c>
      <c r="L93" s="47"/>
      <c r="M93" s="47"/>
      <c r="N93" s="49">
        <v>0</v>
      </c>
      <c r="O93" s="49">
        <v>3</v>
      </c>
      <c r="P93" s="49">
        <v>11</v>
      </c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9">
        <v>2</v>
      </c>
      <c r="AG93" s="49">
        <v>0</v>
      </c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14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  <c r="IW93" s="15"/>
      <c r="IX93" s="15"/>
      <c r="IY93" s="15"/>
      <c r="IZ93" s="15"/>
      <c r="JA93" s="15"/>
      <c r="JB93" s="15"/>
      <c r="JC93" s="15"/>
      <c r="JD93" s="15"/>
      <c r="JE93" s="15"/>
      <c r="JF93" s="15"/>
      <c r="JG93" s="15"/>
      <c r="JH93" s="15"/>
      <c r="JI93" s="15"/>
      <c r="JJ93" s="15"/>
      <c r="JK93" s="15"/>
      <c r="JL93" s="15"/>
      <c r="JM93" s="15"/>
      <c r="JN93" s="15"/>
      <c r="JO93" s="15"/>
      <c r="JP93" s="16"/>
      <c r="JQ93" s="25"/>
      <c r="JR93" s="25"/>
      <c r="JS93" s="25"/>
    </row>
    <row r="94" spans="1:279" ht="21.4" customHeight="1" thickBot="1" x14ac:dyDescent="0.35">
      <c r="A94" s="44" t="s">
        <v>111</v>
      </c>
      <c r="B94" s="19">
        <f>SUM(AG94+AF94+P94+O94+N94+K94+J94+I94+D94)</f>
        <v>1118</v>
      </c>
      <c r="C94" s="20" t="s">
        <v>110</v>
      </c>
      <c r="D94" s="48">
        <v>4</v>
      </c>
      <c r="E94" s="46"/>
      <c r="F94" s="47"/>
      <c r="G94" s="47"/>
      <c r="H94" s="47"/>
      <c r="I94" s="49">
        <v>179</v>
      </c>
      <c r="J94" s="49">
        <v>73</v>
      </c>
      <c r="K94" s="49">
        <v>29</v>
      </c>
      <c r="L94" s="47"/>
      <c r="M94" s="47"/>
      <c r="N94" s="49">
        <v>205</v>
      </c>
      <c r="O94" s="49">
        <v>233</v>
      </c>
      <c r="P94" s="49">
        <v>167</v>
      </c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9">
        <v>207</v>
      </c>
      <c r="AG94" s="49">
        <v>21</v>
      </c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14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  <c r="IW94" s="15"/>
      <c r="IX94" s="15"/>
      <c r="IY94" s="15"/>
      <c r="IZ94" s="15"/>
      <c r="JA94" s="15"/>
      <c r="JB94" s="15"/>
      <c r="JC94" s="15"/>
      <c r="JD94" s="15"/>
      <c r="JE94" s="15"/>
      <c r="JF94" s="15"/>
      <c r="JG94" s="15"/>
      <c r="JH94" s="15"/>
      <c r="JI94" s="15"/>
      <c r="JJ94" s="15"/>
      <c r="JK94" s="15"/>
      <c r="JL94" s="15"/>
      <c r="JM94" s="15"/>
      <c r="JN94" s="15"/>
      <c r="JO94" s="15"/>
      <c r="JP94" s="16"/>
      <c r="JQ94" s="25"/>
      <c r="JR94" s="25"/>
      <c r="JS94" s="25"/>
    </row>
    <row r="95" spans="1:279" ht="21.4" customHeight="1" thickBot="1" x14ac:dyDescent="0.35">
      <c r="A95" s="44" t="s">
        <v>112</v>
      </c>
      <c r="B95" s="19">
        <f t="shared" ref="B95:B96" si="5">SUM(AG95+AF95+P95+O95+N95+K95+J95+I95+D95)</f>
        <v>1052</v>
      </c>
      <c r="C95" s="20" t="s">
        <v>110</v>
      </c>
      <c r="D95" s="48">
        <v>3</v>
      </c>
      <c r="E95" s="46"/>
      <c r="F95" s="47"/>
      <c r="G95" s="47"/>
      <c r="H95" s="47"/>
      <c r="I95" s="49">
        <v>166</v>
      </c>
      <c r="J95" s="49">
        <v>85</v>
      </c>
      <c r="K95" s="49">
        <v>49</v>
      </c>
      <c r="L95" s="47"/>
      <c r="M95" s="47"/>
      <c r="N95" s="49">
        <v>146</v>
      </c>
      <c r="O95" s="49">
        <v>158</v>
      </c>
      <c r="P95" s="49">
        <v>214</v>
      </c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9">
        <v>199</v>
      </c>
      <c r="AG95" s="49">
        <v>32</v>
      </c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14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  <c r="IW95" s="15"/>
      <c r="IX95" s="15"/>
      <c r="IY95" s="15"/>
      <c r="IZ95" s="15"/>
      <c r="JA95" s="15"/>
      <c r="JB95" s="15"/>
      <c r="JC95" s="15"/>
      <c r="JD95" s="15"/>
      <c r="JE95" s="15"/>
      <c r="JF95" s="15"/>
      <c r="JG95" s="15"/>
      <c r="JH95" s="15"/>
      <c r="JI95" s="15"/>
      <c r="JJ95" s="15"/>
      <c r="JK95" s="15"/>
      <c r="JL95" s="15"/>
      <c r="JM95" s="15"/>
      <c r="JN95" s="15"/>
      <c r="JO95" s="15"/>
      <c r="JP95" s="16"/>
      <c r="JQ95" s="25"/>
      <c r="JR95" s="25"/>
      <c r="JS95" s="25"/>
    </row>
    <row r="96" spans="1:279" ht="21.4" customHeight="1" thickBot="1" x14ac:dyDescent="0.35">
      <c r="A96" s="44" t="s">
        <v>17</v>
      </c>
      <c r="B96" s="19">
        <f t="shared" si="5"/>
        <v>17</v>
      </c>
      <c r="C96" s="20" t="s">
        <v>110</v>
      </c>
      <c r="D96" s="48">
        <v>0</v>
      </c>
      <c r="E96" s="46"/>
      <c r="F96" s="47"/>
      <c r="G96" s="47"/>
      <c r="H96" s="47"/>
      <c r="I96" s="49">
        <v>3</v>
      </c>
      <c r="J96" s="49">
        <v>4</v>
      </c>
      <c r="K96" s="49">
        <v>0</v>
      </c>
      <c r="L96" s="47"/>
      <c r="M96" s="47"/>
      <c r="N96" s="49">
        <v>1</v>
      </c>
      <c r="O96" s="49">
        <v>2</v>
      </c>
      <c r="P96" s="49">
        <v>7</v>
      </c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9">
        <v>0</v>
      </c>
      <c r="AG96" s="49">
        <v>0</v>
      </c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14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  <c r="IU96" s="15"/>
      <c r="IV96" s="15"/>
      <c r="IW96" s="15"/>
      <c r="IX96" s="15"/>
      <c r="IY96" s="15"/>
      <c r="IZ96" s="15"/>
      <c r="JA96" s="15"/>
      <c r="JB96" s="15"/>
      <c r="JC96" s="15"/>
      <c r="JD96" s="15"/>
      <c r="JE96" s="15"/>
      <c r="JF96" s="15"/>
      <c r="JG96" s="15"/>
      <c r="JH96" s="15"/>
      <c r="JI96" s="15"/>
      <c r="JJ96" s="15"/>
      <c r="JK96" s="15"/>
      <c r="JL96" s="15"/>
      <c r="JM96" s="15"/>
      <c r="JN96" s="15"/>
      <c r="JO96" s="15"/>
      <c r="JP96" s="16"/>
      <c r="JQ96" s="25"/>
      <c r="JR96" s="25"/>
      <c r="JS96" s="25"/>
    </row>
    <row r="97" spans="1:279" ht="21.4" customHeight="1" thickBot="1" x14ac:dyDescent="0.35">
      <c r="A97" s="23" t="s">
        <v>117</v>
      </c>
      <c r="B97" s="19">
        <f>SUM(D97+I97+J97+K97+N97+O97+P97)</f>
        <v>1189</v>
      </c>
      <c r="C97" s="20" t="s">
        <v>116</v>
      </c>
      <c r="D97" s="48">
        <v>5</v>
      </c>
      <c r="E97" s="46"/>
      <c r="F97" s="47"/>
      <c r="G97" s="47"/>
      <c r="H97" s="47"/>
      <c r="I97" s="49">
        <v>254</v>
      </c>
      <c r="J97" s="49">
        <v>94</v>
      </c>
      <c r="K97" s="49">
        <v>56</v>
      </c>
      <c r="L97" s="47"/>
      <c r="M97" s="47"/>
      <c r="N97" s="49">
        <v>256</v>
      </c>
      <c r="O97" s="49">
        <v>270</v>
      </c>
      <c r="P97" s="49">
        <v>254</v>
      </c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14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  <c r="IW97" s="15"/>
      <c r="IX97" s="15"/>
      <c r="IY97" s="15"/>
      <c r="IZ97" s="15"/>
      <c r="JA97" s="15"/>
      <c r="JB97" s="15"/>
      <c r="JC97" s="15"/>
      <c r="JD97" s="15"/>
      <c r="JE97" s="15"/>
      <c r="JF97" s="15"/>
      <c r="JG97" s="15"/>
      <c r="JH97" s="15"/>
      <c r="JI97" s="15"/>
      <c r="JJ97" s="15"/>
      <c r="JK97" s="15"/>
      <c r="JL97" s="15"/>
      <c r="JM97" s="15"/>
      <c r="JN97" s="15"/>
      <c r="JO97" s="15"/>
      <c r="JP97" s="16"/>
      <c r="JQ97" s="25"/>
      <c r="JR97" s="25"/>
      <c r="JS97" s="25"/>
    </row>
    <row r="98" spans="1:279" ht="21.4" customHeight="1" thickBot="1" x14ac:dyDescent="0.35">
      <c r="A98" s="23" t="s">
        <v>118</v>
      </c>
      <c r="B98" s="19">
        <f t="shared" ref="B98:B99" si="6">SUM(D98+I98+J98+K98+N98+O98+P98)</f>
        <v>1225</v>
      </c>
      <c r="C98" s="20" t="s">
        <v>116</v>
      </c>
      <c r="D98" s="48">
        <v>5</v>
      </c>
      <c r="E98" s="46"/>
      <c r="F98" s="47"/>
      <c r="G98" s="47"/>
      <c r="H98" s="47"/>
      <c r="I98" s="49">
        <v>263</v>
      </c>
      <c r="J98" s="49">
        <v>101</v>
      </c>
      <c r="K98" s="49">
        <v>52</v>
      </c>
      <c r="L98" s="47"/>
      <c r="M98" s="47"/>
      <c r="N98" s="49">
        <v>235</v>
      </c>
      <c r="O98" s="49">
        <v>285</v>
      </c>
      <c r="P98" s="49">
        <v>284</v>
      </c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14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  <c r="IW98" s="15"/>
      <c r="IX98" s="15"/>
      <c r="IY98" s="15"/>
      <c r="IZ98" s="15"/>
      <c r="JA98" s="15"/>
      <c r="JB98" s="15"/>
      <c r="JC98" s="15"/>
      <c r="JD98" s="15"/>
      <c r="JE98" s="15"/>
      <c r="JF98" s="15"/>
      <c r="JG98" s="15"/>
      <c r="JH98" s="15"/>
      <c r="JI98" s="15"/>
      <c r="JJ98" s="15"/>
      <c r="JK98" s="15"/>
      <c r="JL98" s="15"/>
      <c r="JM98" s="15"/>
      <c r="JN98" s="15"/>
      <c r="JO98" s="15"/>
      <c r="JP98" s="16"/>
      <c r="JQ98" s="25"/>
      <c r="JR98" s="25"/>
      <c r="JS98" s="25"/>
    </row>
    <row r="99" spans="1:279" ht="21.4" customHeight="1" thickBot="1" x14ac:dyDescent="0.35">
      <c r="A99" s="23" t="s">
        <v>17</v>
      </c>
      <c r="B99" s="19">
        <f t="shared" si="6"/>
        <v>25</v>
      </c>
      <c r="C99" s="20" t="s">
        <v>116</v>
      </c>
      <c r="D99" s="48">
        <v>0</v>
      </c>
      <c r="E99" s="46"/>
      <c r="F99" s="47"/>
      <c r="G99" s="47"/>
      <c r="H99" s="47"/>
      <c r="I99" s="49">
        <v>4</v>
      </c>
      <c r="J99" s="49">
        <v>7</v>
      </c>
      <c r="K99" s="49">
        <v>0</v>
      </c>
      <c r="L99" s="47"/>
      <c r="M99" s="47"/>
      <c r="N99" s="49">
        <v>1</v>
      </c>
      <c r="O99" s="49">
        <v>4</v>
      </c>
      <c r="P99" s="49">
        <v>9</v>
      </c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14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  <c r="IU99" s="15"/>
      <c r="IV99" s="15"/>
      <c r="IW99" s="15"/>
      <c r="IX99" s="15"/>
      <c r="IY99" s="15"/>
      <c r="IZ99" s="15"/>
      <c r="JA99" s="15"/>
      <c r="JB99" s="15"/>
      <c r="JC99" s="15"/>
      <c r="JD99" s="15"/>
      <c r="JE99" s="15"/>
      <c r="JF99" s="15"/>
      <c r="JG99" s="15"/>
      <c r="JH99" s="15"/>
      <c r="JI99" s="15"/>
      <c r="JJ99" s="15"/>
      <c r="JK99" s="15"/>
      <c r="JL99" s="15"/>
      <c r="JM99" s="15"/>
      <c r="JN99" s="15"/>
      <c r="JO99" s="15"/>
      <c r="JP99" s="16"/>
      <c r="JQ99" s="25"/>
      <c r="JR99" s="25"/>
      <c r="JS99" s="25"/>
    </row>
    <row r="100" spans="1:279" ht="21.4" customHeight="1" thickBot="1" x14ac:dyDescent="0.35">
      <c r="A100" s="24" t="s">
        <v>120</v>
      </c>
      <c r="B100" s="19">
        <f>R100</f>
        <v>70</v>
      </c>
      <c r="C100" s="20" t="s">
        <v>119</v>
      </c>
      <c r="D100" s="46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9">
        <v>70</v>
      </c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14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  <c r="IU100" s="15"/>
      <c r="IV100" s="15"/>
      <c r="IW100" s="15"/>
      <c r="IX100" s="15"/>
      <c r="IY100" s="15"/>
      <c r="IZ100" s="15"/>
      <c r="JA100" s="15"/>
      <c r="JB100" s="15"/>
      <c r="JC100" s="15"/>
      <c r="JD100" s="15"/>
      <c r="JE100" s="15"/>
      <c r="JF100" s="15"/>
      <c r="JG100" s="15"/>
      <c r="JH100" s="15"/>
      <c r="JI100" s="15"/>
      <c r="JJ100" s="15"/>
      <c r="JK100" s="15"/>
      <c r="JL100" s="15"/>
      <c r="JM100" s="15"/>
      <c r="JN100" s="15"/>
      <c r="JO100" s="15"/>
      <c r="JP100" s="16"/>
      <c r="JQ100" s="25"/>
      <c r="JR100" s="25"/>
      <c r="JS100" s="25"/>
    </row>
    <row r="101" spans="1:279" ht="21.4" customHeight="1" thickBot="1" x14ac:dyDescent="0.35">
      <c r="A101" s="42" t="s">
        <v>17</v>
      </c>
      <c r="B101" s="19">
        <f t="shared" ref="B101:B105" si="7">R101</f>
        <v>1</v>
      </c>
      <c r="C101" s="20" t="s">
        <v>119</v>
      </c>
      <c r="D101" s="46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9">
        <v>1</v>
      </c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14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  <c r="IU101" s="15"/>
      <c r="IV101" s="15"/>
      <c r="IW101" s="15"/>
      <c r="IX101" s="15"/>
      <c r="IY101" s="15"/>
      <c r="IZ101" s="15"/>
      <c r="JA101" s="15"/>
      <c r="JB101" s="15"/>
      <c r="JC101" s="15"/>
      <c r="JD101" s="15"/>
      <c r="JE101" s="15"/>
      <c r="JF101" s="15"/>
      <c r="JG101" s="15"/>
      <c r="JH101" s="15"/>
      <c r="JI101" s="15"/>
      <c r="JJ101" s="15"/>
      <c r="JK101" s="15"/>
      <c r="JL101" s="15"/>
      <c r="JM101" s="15"/>
      <c r="JN101" s="15"/>
      <c r="JO101" s="15"/>
      <c r="JP101" s="16"/>
      <c r="JQ101" s="25"/>
      <c r="JR101" s="25"/>
      <c r="JS101" s="25"/>
    </row>
    <row r="102" spans="1:279" ht="21.4" customHeight="1" thickBot="1" x14ac:dyDescent="0.35">
      <c r="A102" s="44" t="s">
        <v>122</v>
      </c>
      <c r="B102" s="19">
        <f t="shared" si="7"/>
        <v>68</v>
      </c>
      <c r="C102" s="20" t="s">
        <v>121</v>
      </c>
      <c r="D102" s="46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9">
        <v>68</v>
      </c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14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  <c r="IX102" s="15"/>
      <c r="IY102" s="15"/>
      <c r="IZ102" s="15"/>
      <c r="JA102" s="15"/>
      <c r="JB102" s="15"/>
      <c r="JC102" s="15"/>
      <c r="JD102" s="15"/>
      <c r="JE102" s="15"/>
      <c r="JF102" s="15"/>
      <c r="JG102" s="15"/>
      <c r="JH102" s="15"/>
      <c r="JI102" s="15"/>
      <c r="JJ102" s="15"/>
      <c r="JK102" s="15"/>
      <c r="JL102" s="15"/>
      <c r="JM102" s="15"/>
      <c r="JN102" s="15"/>
      <c r="JO102" s="15"/>
      <c r="JP102" s="16"/>
      <c r="JQ102" s="25"/>
      <c r="JR102" s="25"/>
      <c r="JS102" s="25"/>
    </row>
    <row r="103" spans="1:279" ht="21.4" customHeight="1" thickBot="1" x14ac:dyDescent="0.35">
      <c r="A103" s="44" t="s">
        <v>17</v>
      </c>
      <c r="B103" s="19">
        <f t="shared" si="7"/>
        <v>1</v>
      </c>
      <c r="C103" s="20" t="s">
        <v>121</v>
      </c>
      <c r="D103" s="46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9">
        <v>1</v>
      </c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14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  <c r="IW103" s="15"/>
      <c r="IX103" s="15"/>
      <c r="IY103" s="15"/>
      <c r="IZ103" s="15"/>
      <c r="JA103" s="15"/>
      <c r="JB103" s="15"/>
      <c r="JC103" s="15"/>
      <c r="JD103" s="15"/>
      <c r="JE103" s="15"/>
      <c r="JF103" s="15"/>
      <c r="JG103" s="15"/>
      <c r="JH103" s="15"/>
      <c r="JI103" s="15"/>
      <c r="JJ103" s="15"/>
      <c r="JK103" s="15"/>
      <c r="JL103" s="15"/>
      <c r="JM103" s="15"/>
      <c r="JN103" s="15"/>
      <c r="JO103" s="15"/>
      <c r="JP103" s="16"/>
      <c r="JQ103" s="25"/>
      <c r="JR103" s="25"/>
      <c r="JS103" s="25"/>
    </row>
    <row r="104" spans="1:279" ht="21.4" customHeight="1" thickBot="1" x14ac:dyDescent="0.35">
      <c r="A104" s="42" t="s">
        <v>124</v>
      </c>
      <c r="B104" s="19">
        <f t="shared" si="7"/>
        <v>74</v>
      </c>
      <c r="C104" s="20" t="s">
        <v>123</v>
      </c>
      <c r="D104" s="46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9">
        <v>74</v>
      </c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14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  <c r="IU104" s="15"/>
      <c r="IV104" s="15"/>
      <c r="IW104" s="15"/>
      <c r="IX104" s="15"/>
      <c r="IY104" s="15"/>
      <c r="IZ104" s="15"/>
      <c r="JA104" s="15"/>
      <c r="JB104" s="15"/>
      <c r="JC104" s="15"/>
      <c r="JD104" s="15"/>
      <c r="JE104" s="15"/>
      <c r="JF104" s="15"/>
      <c r="JG104" s="15"/>
      <c r="JH104" s="15"/>
      <c r="JI104" s="15"/>
      <c r="JJ104" s="15"/>
      <c r="JK104" s="15"/>
      <c r="JL104" s="15"/>
      <c r="JM104" s="15"/>
      <c r="JN104" s="15"/>
      <c r="JO104" s="15"/>
      <c r="JP104" s="16"/>
      <c r="JQ104" s="25"/>
      <c r="JR104" s="25"/>
      <c r="JS104" s="25"/>
    </row>
    <row r="105" spans="1:279" ht="21.4" customHeight="1" thickBot="1" x14ac:dyDescent="0.35">
      <c r="A105" s="42" t="s">
        <v>17</v>
      </c>
      <c r="B105" s="19">
        <f t="shared" si="7"/>
        <v>1</v>
      </c>
      <c r="C105" s="20" t="s">
        <v>123</v>
      </c>
      <c r="D105" s="46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9">
        <v>1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14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  <c r="IU105" s="15"/>
      <c r="IV105" s="15"/>
      <c r="IW105" s="15"/>
      <c r="IX105" s="15"/>
      <c r="IY105" s="15"/>
      <c r="IZ105" s="15"/>
      <c r="JA105" s="15"/>
      <c r="JB105" s="15"/>
      <c r="JC105" s="15"/>
      <c r="JD105" s="15"/>
      <c r="JE105" s="15"/>
      <c r="JF105" s="15"/>
      <c r="JG105" s="15"/>
      <c r="JH105" s="15"/>
      <c r="JI105" s="15"/>
      <c r="JJ105" s="15"/>
      <c r="JK105" s="15"/>
      <c r="JL105" s="15"/>
      <c r="JM105" s="15"/>
      <c r="JN105" s="15"/>
      <c r="JO105" s="15"/>
      <c r="JP105" s="16"/>
      <c r="JQ105" s="25"/>
      <c r="JR105" s="25"/>
      <c r="JS105" s="25"/>
    </row>
    <row r="106" spans="1:279" ht="21.4" customHeight="1" thickBot="1" x14ac:dyDescent="0.35">
      <c r="A106" s="43" t="s">
        <v>126</v>
      </c>
      <c r="B106" s="19">
        <f>M106</f>
        <v>14</v>
      </c>
      <c r="C106" s="20" t="s">
        <v>125</v>
      </c>
      <c r="D106" s="46"/>
      <c r="E106" s="46"/>
      <c r="F106" s="47"/>
      <c r="G106" s="47"/>
      <c r="H106" s="47"/>
      <c r="I106" s="47"/>
      <c r="J106" s="47"/>
      <c r="K106" s="47"/>
      <c r="L106" s="47"/>
      <c r="M106" s="49">
        <v>14</v>
      </c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14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  <c r="IT106" s="15"/>
      <c r="IU106" s="15"/>
      <c r="IV106" s="15"/>
      <c r="IW106" s="15"/>
      <c r="IX106" s="15"/>
      <c r="IY106" s="15"/>
      <c r="IZ106" s="15"/>
      <c r="JA106" s="15"/>
      <c r="JB106" s="15"/>
      <c r="JC106" s="15"/>
      <c r="JD106" s="15"/>
      <c r="JE106" s="15"/>
      <c r="JF106" s="15"/>
      <c r="JG106" s="15"/>
      <c r="JH106" s="15"/>
      <c r="JI106" s="15"/>
      <c r="JJ106" s="15"/>
      <c r="JK106" s="15"/>
      <c r="JL106" s="15"/>
      <c r="JM106" s="15"/>
      <c r="JN106" s="15"/>
      <c r="JO106" s="15"/>
      <c r="JP106" s="16"/>
      <c r="JQ106" s="25"/>
      <c r="JR106" s="25"/>
      <c r="JS106" s="25"/>
    </row>
    <row r="107" spans="1:279" ht="21.4" customHeight="1" thickBot="1" x14ac:dyDescent="0.35">
      <c r="A107" s="43" t="s">
        <v>17</v>
      </c>
      <c r="B107" s="19">
        <f t="shared" ref="B107:B111" si="8">M107</f>
        <v>1</v>
      </c>
      <c r="C107" s="20" t="s">
        <v>125</v>
      </c>
      <c r="D107" s="46"/>
      <c r="E107" s="46"/>
      <c r="F107" s="47"/>
      <c r="G107" s="47"/>
      <c r="H107" s="47"/>
      <c r="I107" s="47"/>
      <c r="J107" s="47"/>
      <c r="K107" s="47"/>
      <c r="L107" s="47"/>
      <c r="M107" s="49">
        <v>1</v>
      </c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14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  <c r="IW107" s="15"/>
      <c r="IX107" s="15"/>
      <c r="IY107" s="15"/>
      <c r="IZ107" s="15"/>
      <c r="JA107" s="15"/>
      <c r="JB107" s="15"/>
      <c r="JC107" s="15"/>
      <c r="JD107" s="15"/>
      <c r="JE107" s="15"/>
      <c r="JF107" s="15"/>
      <c r="JG107" s="15"/>
      <c r="JH107" s="15"/>
      <c r="JI107" s="15"/>
      <c r="JJ107" s="15"/>
      <c r="JK107" s="15"/>
      <c r="JL107" s="15"/>
      <c r="JM107" s="15"/>
      <c r="JN107" s="15"/>
      <c r="JO107" s="15"/>
      <c r="JP107" s="16"/>
      <c r="JQ107" s="25"/>
      <c r="JR107" s="25"/>
      <c r="JS107" s="25"/>
    </row>
    <row r="108" spans="1:279" ht="21.4" customHeight="1" thickBot="1" x14ac:dyDescent="0.35">
      <c r="A108" s="23" t="s">
        <v>128</v>
      </c>
      <c r="B108" s="19">
        <f t="shared" si="8"/>
        <v>17</v>
      </c>
      <c r="C108" s="20" t="s">
        <v>127</v>
      </c>
      <c r="D108" s="46"/>
      <c r="E108" s="46"/>
      <c r="F108" s="47"/>
      <c r="G108" s="47"/>
      <c r="H108" s="47"/>
      <c r="I108" s="47"/>
      <c r="J108" s="47"/>
      <c r="K108" s="47"/>
      <c r="L108" s="47"/>
      <c r="M108" s="49">
        <v>17</v>
      </c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14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  <c r="IW108" s="15"/>
      <c r="IX108" s="15"/>
      <c r="IY108" s="15"/>
      <c r="IZ108" s="15"/>
      <c r="JA108" s="15"/>
      <c r="JB108" s="15"/>
      <c r="JC108" s="15"/>
      <c r="JD108" s="15"/>
      <c r="JE108" s="15"/>
      <c r="JF108" s="15"/>
      <c r="JG108" s="15"/>
      <c r="JH108" s="15"/>
      <c r="JI108" s="15"/>
      <c r="JJ108" s="15"/>
      <c r="JK108" s="15"/>
      <c r="JL108" s="15"/>
      <c r="JM108" s="15"/>
      <c r="JN108" s="15"/>
      <c r="JO108" s="15"/>
      <c r="JP108" s="16"/>
      <c r="JQ108" s="25"/>
      <c r="JR108" s="25"/>
      <c r="JS108" s="25"/>
    </row>
    <row r="109" spans="1:279" ht="21.4" customHeight="1" thickBot="1" x14ac:dyDescent="0.35">
      <c r="A109" s="23" t="s">
        <v>17</v>
      </c>
      <c r="B109" s="19">
        <f t="shared" si="8"/>
        <v>0</v>
      </c>
      <c r="C109" s="20" t="s">
        <v>127</v>
      </c>
      <c r="D109" s="46"/>
      <c r="E109" s="46"/>
      <c r="F109" s="47"/>
      <c r="G109" s="47"/>
      <c r="H109" s="47"/>
      <c r="I109" s="47"/>
      <c r="J109" s="47"/>
      <c r="K109" s="47"/>
      <c r="L109" s="47"/>
      <c r="M109" s="49">
        <v>0</v>
      </c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14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6"/>
      <c r="JQ109" s="25"/>
      <c r="JR109" s="25"/>
      <c r="JS109" s="25"/>
    </row>
    <row r="110" spans="1:279" ht="21.4" customHeight="1" thickBot="1" x14ac:dyDescent="0.35">
      <c r="A110" s="24" t="s">
        <v>130</v>
      </c>
      <c r="B110" s="19">
        <f t="shared" si="8"/>
        <v>14</v>
      </c>
      <c r="C110" s="20" t="s">
        <v>129</v>
      </c>
      <c r="D110" s="46"/>
      <c r="E110" s="46"/>
      <c r="F110" s="47"/>
      <c r="G110" s="47"/>
      <c r="H110" s="47"/>
      <c r="I110" s="47"/>
      <c r="J110" s="47"/>
      <c r="K110" s="47"/>
      <c r="L110" s="47"/>
      <c r="M110" s="49">
        <v>14</v>
      </c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14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  <c r="IU110" s="15"/>
      <c r="IV110" s="15"/>
      <c r="IW110" s="15"/>
      <c r="IX110" s="15"/>
      <c r="IY110" s="15"/>
      <c r="IZ110" s="15"/>
      <c r="JA110" s="15"/>
      <c r="JB110" s="15"/>
      <c r="JC110" s="15"/>
      <c r="JD110" s="15"/>
      <c r="JE110" s="15"/>
      <c r="JF110" s="15"/>
      <c r="JG110" s="15"/>
      <c r="JH110" s="15"/>
      <c r="JI110" s="15"/>
      <c r="JJ110" s="15"/>
      <c r="JK110" s="15"/>
      <c r="JL110" s="15"/>
      <c r="JM110" s="15"/>
      <c r="JN110" s="15"/>
      <c r="JO110" s="15"/>
      <c r="JP110" s="16"/>
      <c r="JQ110" s="25"/>
      <c r="JR110" s="25"/>
      <c r="JS110" s="25"/>
    </row>
    <row r="111" spans="1:279" ht="21.4" customHeight="1" thickBot="1" x14ac:dyDescent="0.35">
      <c r="A111" s="42" t="s">
        <v>17</v>
      </c>
      <c r="B111" s="19">
        <f t="shared" si="8"/>
        <v>0</v>
      </c>
      <c r="C111" s="20" t="s">
        <v>129</v>
      </c>
      <c r="D111" s="46"/>
      <c r="E111" s="46"/>
      <c r="F111" s="47"/>
      <c r="G111" s="47"/>
      <c r="H111" s="47"/>
      <c r="I111" s="47"/>
      <c r="J111" s="47"/>
      <c r="K111" s="47"/>
      <c r="L111" s="47"/>
      <c r="M111" s="49">
        <v>0</v>
      </c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14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  <c r="IW111" s="15"/>
      <c r="IX111" s="15"/>
      <c r="IY111" s="15"/>
      <c r="IZ111" s="15"/>
      <c r="JA111" s="15"/>
      <c r="JB111" s="15"/>
      <c r="JC111" s="15"/>
      <c r="JD111" s="15"/>
      <c r="JE111" s="15"/>
      <c r="JF111" s="15"/>
      <c r="JG111" s="15"/>
      <c r="JH111" s="15"/>
      <c r="JI111" s="15"/>
      <c r="JJ111" s="15"/>
      <c r="JK111" s="15"/>
      <c r="JL111" s="15"/>
      <c r="JM111" s="15"/>
      <c r="JN111" s="15"/>
      <c r="JO111" s="15"/>
      <c r="JP111" s="16"/>
      <c r="JQ111" s="25"/>
      <c r="JR111" s="25"/>
      <c r="JS111" s="25"/>
    </row>
    <row r="112" spans="1:279" ht="21.4" customHeight="1" thickBot="1" x14ac:dyDescent="0.35">
      <c r="A112" s="44" t="s">
        <v>132</v>
      </c>
      <c r="B112" s="19">
        <f>SUM(D112+E112+F112+T112+V112+Y112+Z112+AE112+AH112+AI112+AK112+AL112+AM112+AJ112+AN112+AO112+AP112+AQ112+AR112+AS112+AT112+AU112+AV112+G112+W112+AB112+S112)</f>
        <v>2786</v>
      </c>
      <c r="C112" s="20" t="s">
        <v>131</v>
      </c>
      <c r="D112" s="48">
        <v>55</v>
      </c>
      <c r="E112" s="48">
        <v>74</v>
      </c>
      <c r="F112" s="49">
        <v>337</v>
      </c>
      <c r="G112" s="49">
        <v>41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9">
        <v>104</v>
      </c>
      <c r="T112" s="49">
        <v>313</v>
      </c>
      <c r="U112" s="47"/>
      <c r="V112" s="49">
        <v>230</v>
      </c>
      <c r="W112" s="49">
        <v>144</v>
      </c>
      <c r="X112" s="47"/>
      <c r="Y112" s="49">
        <v>286</v>
      </c>
      <c r="Z112" s="49">
        <v>134</v>
      </c>
      <c r="AA112" s="47"/>
      <c r="AB112" s="49">
        <v>94</v>
      </c>
      <c r="AC112" s="47"/>
      <c r="AD112" s="47"/>
      <c r="AE112" s="49">
        <v>137</v>
      </c>
      <c r="AF112" s="47"/>
      <c r="AG112" s="47"/>
      <c r="AH112" s="49">
        <v>7</v>
      </c>
      <c r="AI112" s="49">
        <v>11</v>
      </c>
      <c r="AJ112" s="49">
        <v>74</v>
      </c>
      <c r="AK112" s="49">
        <v>48</v>
      </c>
      <c r="AL112" s="49">
        <v>48</v>
      </c>
      <c r="AM112" s="49">
        <v>58</v>
      </c>
      <c r="AN112" s="49">
        <v>51</v>
      </c>
      <c r="AO112" s="49">
        <v>74</v>
      </c>
      <c r="AP112" s="49">
        <v>84</v>
      </c>
      <c r="AQ112" s="49">
        <v>80</v>
      </c>
      <c r="AR112" s="49">
        <v>16</v>
      </c>
      <c r="AS112" s="49">
        <v>58</v>
      </c>
      <c r="AT112" s="49">
        <v>105</v>
      </c>
      <c r="AU112" s="49">
        <v>69</v>
      </c>
      <c r="AV112" s="49">
        <v>54</v>
      </c>
      <c r="AW112" s="14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  <c r="IX112" s="15"/>
      <c r="IY112" s="15"/>
      <c r="IZ112" s="15"/>
      <c r="JA112" s="15"/>
      <c r="JB112" s="15"/>
      <c r="JC112" s="15"/>
      <c r="JD112" s="15"/>
      <c r="JE112" s="15"/>
      <c r="JF112" s="15"/>
      <c r="JG112" s="15"/>
      <c r="JH112" s="15"/>
      <c r="JI112" s="15"/>
      <c r="JJ112" s="15"/>
      <c r="JK112" s="15"/>
      <c r="JL112" s="15"/>
      <c r="JM112" s="15"/>
      <c r="JN112" s="15"/>
      <c r="JO112" s="15"/>
      <c r="JP112" s="16"/>
      <c r="JQ112" s="25"/>
      <c r="JR112" s="25"/>
      <c r="JS112" s="25"/>
    </row>
    <row r="113" spans="1:279" ht="21.4" customHeight="1" thickBot="1" x14ac:dyDescent="0.35">
      <c r="A113" s="44" t="s">
        <v>32</v>
      </c>
      <c r="B113" s="19">
        <f>SUM(D113+E113+F113+T113+V113+Y113+Z113+AE113+AH113+AI113+AK113+AL113+AM113+AJ113+AN113+AO113+AP113+AQ113+AR113+AS113+AT113+AU113+AV113+G113+W113+AB113+S113)</f>
        <v>1257</v>
      </c>
      <c r="C113" s="20" t="s">
        <v>131</v>
      </c>
      <c r="D113" s="48">
        <v>24</v>
      </c>
      <c r="E113" s="48">
        <v>37</v>
      </c>
      <c r="F113" s="49">
        <v>152</v>
      </c>
      <c r="G113" s="49">
        <v>14</v>
      </c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9">
        <v>39</v>
      </c>
      <c r="T113" s="49">
        <v>127</v>
      </c>
      <c r="U113" s="47"/>
      <c r="V113" s="49">
        <v>106</v>
      </c>
      <c r="W113" s="49">
        <v>65</v>
      </c>
      <c r="X113" s="47"/>
      <c r="Y113" s="49">
        <v>109</v>
      </c>
      <c r="Z113" s="49">
        <v>51</v>
      </c>
      <c r="AA113" s="47"/>
      <c r="AB113" s="49">
        <v>45</v>
      </c>
      <c r="AC113" s="47"/>
      <c r="AD113" s="47"/>
      <c r="AE113" s="49">
        <v>86</v>
      </c>
      <c r="AF113" s="47"/>
      <c r="AG113" s="47"/>
      <c r="AH113" s="49">
        <v>4</v>
      </c>
      <c r="AI113" s="49">
        <v>3</v>
      </c>
      <c r="AJ113" s="49">
        <v>35</v>
      </c>
      <c r="AK113" s="49">
        <v>23</v>
      </c>
      <c r="AL113" s="49">
        <v>26</v>
      </c>
      <c r="AM113" s="49">
        <v>29</v>
      </c>
      <c r="AN113" s="49">
        <v>20</v>
      </c>
      <c r="AO113" s="49">
        <v>35</v>
      </c>
      <c r="AP113" s="49">
        <v>35</v>
      </c>
      <c r="AQ113" s="49">
        <v>49</v>
      </c>
      <c r="AR113" s="49">
        <v>9</v>
      </c>
      <c r="AS113" s="49">
        <v>23</v>
      </c>
      <c r="AT113" s="49">
        <v>44</v>
      </c>
      <c r="AU113" s="49">
        <v>31</v>
      </c>
      <c r="AV113" s="49">
        <v>36</v>
      </c>
      <c r="AW113" s="14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  <c r="IW113" s="15"/>
      <c r="IX113" s="15"/>
      <c r="IY113" s="15"/>
      <c r="IZ113" s="15"/>
      <c r="JA113" s="15"/>
      <c r="JB113" s="15"/>
      <c r="JC113" s="15"/>
      <c r="JD113" s="15"/>
      <c r="JE113" s="15"/>
      <c r="JF113" s="15"/>
      <c r="JG113" s="15"/>
      <c r="JH113" s="15"/>
      <c r="JI113" s="15"/>
      <c r="JJ113" s="15"/>
      <c r="JK113" s="15"/>
      <c r="JL113" s="15"/>
      <c r="JM113" s="15"/>
      <c r="JN113" s="15"/>
      <c r="JO113" s="15"/>
      <c r="JP113" s="16"/>
      <c r="JQ113" s="25"/>
      <c r="JR113" s="25"/>
      <c r="JS113" s="25"/>
    </row>
    <row r="114" spans="1:279" ht="21.4" customHeight="1" thickBot="1" x14ac:dyDescent="0.35">
      <c r="A114" s="44" t="s">
        <v>133</v>
      </c>
      <c r="B114" s="19">
        <f t="shared" ref="B114:B117" si="9">SUM(D114+E114+F114+T114+V114+Y114+Z114+AE114+AH114+AI114+AK114+AL114+AM114+AJ114+AN114+AO114+AP114+AQ114+AR114+AS114+AT114+AU114+AV114+G114+W114+AB114+S114)</f>
        <v>2521</v>
      </c>
      <c r="C114" s="20" t="s">
        <v>131</v>
      </c>
      <c r="D114" s="48">
        <v>46</v>
      </c>
      <c r="E114" s="48">
        <v>91</v>
      </c>
      <c r="F114" s="49">
        <v>304</v>
      </c>
      <c r="G114" s="49">
        <v>25</v>
      </c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9">
        <v>92</v>
      </c>
      <c r="T114" s="49">
        <v>268</v>
      </c>
      <c r="U114" s="47"/>
      <c r="V114" s="49">
        <v>219</v>
      </c>
      <c r="W114" s="49">
        <v>152</v>
      </c>
      <c r="X114" s="47"/>
      <c r="Y114" s="49">
        <v>262</v>
      </c>
      <c r="Z114" s="49">
        <v>98</v>
      </c>
      <c r="AA114" s="47"/>
      <c r="AB114" s="49">
        <v>84</v>
      </c>
      <c r="AC114" s="47"/>
      <c r="AD114" s="47"/>
      <c r="AE114" s="49">
        <v>130</v>
      </c>
      <c r="AF114" s="47"/>
      <c r="AG114" s="47"/>
      <c r="AH114" s="49">
        <v>2</v>
      </c>
      <c r="AI114" s="49">
        <v>12</v>
      </c>
      <c r="AJ114" s="49">
        <v>61</v>
      </c>
      <c r="AK114" s="49">
        <v>40</v>
      </c>
      <c r="AL114" s="49">
        <v>49</v>
      </c>
      <c r="AM114" s="49">
        <v>55</v>
      </c>
      <c r="AN114" s="49">
        <v>42</v>
      </c>
      <c r="AO114" s="49">
        <v>69</v>
      </c>
      <c r="AP114" s="49">
        <v>83</v>
      </c>
      <c r="AQ114" s="49">
        <v>79</v>
      </c>
      <c r="AR114" s="49">
        <v>12</v>
      </c>
      <c r="AS114" s="49">
        <v>57</v>
      </c>
      <c r="AT114" s="49">
        <v>95</v>
      </c>
      <c r="AU114" s="49">
        <v>60</v>
      </c>
      <c r="AV114" s="49">
        <v>34</v>
      </c>
      <c r="AW114" s="14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  <c r="IT114" s="15"/>
      <c r="IU114" s="15"/>
      <c r="IV114" s="15"/>
      <c r="IW114" s="15"/>
      <c r="IX114" s="15"/>
      <c r="IY114" s="15"/>
      <c r="IZ114" s="15"/>
      <c r="JA114" s="15"/>
      <c r="JB114" s="15"/>
      <c r="JC114" s="15"/>
      <c r="JD114" s="15"/>
      <c r="JE114" s="15"/>
      <c r="JF114" s="15"/>
      <c r="JG114" s="15"/>
      <c r="JH114" s="15"/>
      <c r="JI114" s="15"/>
      <c r="JJ114" s="15"/>
      <c r="JK114" s="15"/>
      <c r="JL114" s="15"/>
      <c r="JM114" s="15"/>
      <c r="JN114" s="15"/>
      <c r="JO114" s="15"/>
      <c r="JP114" s="16"/>
      <c r="JQ114" s="25"/>
      <c r="JR114" s="25"/>
      <c r="JS114" s="25"/>
    </row>
    <row r="115" spans="1:279" ht="21.4" customHeight="1" thickBot="1" x14ac:dyDescent="0.35">
      <c r="A115" s="44" t="s">
        <v>30</v>
      </c>
      <c r="B115" s="19">
        <f>SUM(D115+E115+F115+T115+V115+Y115+Z115+AE115+AH115+AI115+AK115+AL115+AM115+AJ115+AN115+AO115+AP115+AQ115+AR115+AS115+AT115+AU115+AV115+G115+W115+AB115+S115)</f>
        <v>2137</v>
      </c>
      <c r="C115" s="20" t="s">
        <v>131</v>
      </c>
      <c r="D115" s="48">
        <v>40</v>
      </c>
      <c r="E115" s="48">
        <v>75</v>
      </c>
      <c r="F115" s="49">
        <v>265</v>
      </c>
      <c r="G115" s="49">
        <v>15</v>
      </c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9">
        <v>83</v>
      </c>
      <c r="T115" s="49">
        <v>217</v>
      </c>
      <c r="U115" s="47"/>
      <c r="V115" s="49">
        <v>165</v>
      </c>
      <c r="W115" s="49">
        <v>114</v>
      </c>
      <c r="X115" s="47"/>
      <c r="Y115" s="49">
        <v>222</v>
      </c>
      <c r="Z115" s="49">
        <v>97</v>
      </c>
      <c r="AA115" s="47"/>
      <c r="AB115" s="49">
        <v>59</v>
      </c>
      <c r="AC115" s="47"/>
      <c r="AD115" s="47"/>
      <c r="AE115" s="49">
        <v>109</v>
      </c>
      <c r="AF115" s="47"/>
      <c r="AG115" s="47"/>
      <c r="AH115" s="49">
        <v>10</v>
      </c>
      <c r="AI115" s="49">
        <v>11</v>
      </c>
      <c r="AJ115" s="49">
        <v>66</v>
      </c>
      <c r="AK115" s="49">
        <v>39</v>
      </c>
      <c r="AL115" s="49">
        <v>41</v>
      </c>
      <c r="AM115" s="49">
        <v>51</v>
      </c>
      <c r="AN115" s="49">
        <v>44</v>
      </c>
      <c r="AO115" s="49">
        <v>66</v>
      </c>
      <c r="AP115" s="49">
        <v>54</v>
      </c>
      <c r="AQ115" s="49">
        <v>79</v>
      </c>
      <c r="AR115" s="49">
        <v>16</v>
      </c>
      <c r="AS115" s="49">
        <v>47</v>
      </c>
      <c r="AT115" s="49">
        <v>81</v>
      </c>
      <c r="AU115" s="49">
        <v>38</v>
      </c>
      <c r="AV115" s="49">
        <v>33</v>
      </c>
      <c r="AW115" s="14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  <c r="IW115" s="15"/>
      <c r="IX115" s="15"/>
      <c r="IY115" s="15"/>
      <c r="IZ115" s="15"/>
      <c r="JA115" s="15"/>
      <c r="JB115" s="15"/>
      <c r="JC115" s="15"/>
      <c r="JD115" s="15"/>
      <c r="JE115" s="15"/>
      <c r="JF115" s="15"/>
      <c r="JG115" s="15"/>
      <c r="JH115" s="15"/>
      <c r="JI115" s="15"/>
      <c r="JJ115" s="15"/>
      <c r="JK115" s="15"/>
      <c r="JL115" s="15"/>
      <c r="JM115" s="15"/>
      <c r="JN115" s="15"/>
      <c r="JO115" s="15"/>
      <c r="JP115" s="16"/>
      <c r="JQ115" s="25"/>
      <c r="JR115" s="25"/>
      <c r="JS115" s="25"/>
    </row>
    <row r="116" spans="1:279" ht="21.4" customHeight="1" thickBot="1" x14ac:dyDescent="0.35">
      <c r="A116" s="44" t="s">
        <v>134</v>
      </c>
      <c r="B116" s="19">
        <f t="shared" si="9"/>
        <v>2608</v>
      </c>
      <c r="C116" s="20" t="s">
        <v>131</v>
      </c>
      <c r="D116" s="48">
        <v>45</v>
      </c>
      <c r="E116" s="48">
        <v>82</v>
      </c>
      <c r="F116" s="49">
        <v>317</v>
      </c>
      <c r="G116" s="49">
        <v>32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9">
        <v>105</v>
      </c>
      <c r="T116" s="49">
        <v>258</v>
      </c>
      <c r="U116" s="47"/>
      <c r="V116" s="49">
        <v>207</v>
      </c>
      <c r="W116" s="49">
        <v>136</v>
      </c>
      <c r="X116" s="47"/>
      <c r="Y116" s="49">
        <v>254</v>
      </c>
      <c r="Z116" s="49">
        <v>115</v>
      </c>
      <c r="AA116" s="47"/>
      <c r="AB116" s="49">
        <v>78</v>
      </c>
      <c r="AC116" s="47"/>
      <c r="AD116" s="47"/>
      <c r="AE116" s="49">
        <v>123</v>
      </c>
      <c r="AF116" s="47"/>
      <c r="AG116" s="47"/>
      <c r="AH116" s="49">
        <v>8</v>
      </c>
      <c r="AI116" s="49">
        <v>10</v>
      </c>
      <c r="AJ116" s="49">
        <v>71</v>
      </c>
      <c r="AK116" s="49">
        <v>44</v>
      </c>
      <c r="AL116" s="49">
        <v>58</v>
      </c>
      <c r="AM116" s="49">
        <v>62</v>
      </c>
      <c r="AN116" s="49">
        <v>63</v>
      </c>
      <c r="AO116" s="49">
        <v>68</v>
      </c>
      <c r="AP116" s="49">
        <v>97</v>
      </c>
      <c r="AQ116" s="49">
        <v>87</v>
      </c>
      <c r="AR116" s="49">
        <v>14</v>
      </c>
      <c r="AS116" s="49">
        <v>61</v>
      </c>
      <c r="AT116" s="49">
        <v>109</v>
      </c>
      <c r="AU116" s="49">
        <v>60</v>
      </c>
      <c r="AV116" s="49">
        <v>44</v>
      </c>
      <c r="AW116" s="14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  <c r="IW116" s="15"/>
      <c r="IX116" s="15"/>
      <c r="IY116" s="15"/>
      <c r="IZ116" s="15"/>
      <c r="JA116" s="15"/>
      <c r="JB116" s="15"/>
      <c r="JC116" s="15"/>
      <c r="JD116" s="15"/>
      <c r="JE116" s="15"/>
      <c r="JF116" s="15"/>
      <c r="JG116" s="15"/>
      <c r="JH116" s="15"/>
      <c r="JI116" s="15"/>
      <c r="JJ116" s="15"/>
      <c r="JK116" s="15"/>
      <c r="JL116" s="15"/>
      <c r="JM116" s="15"/>
      <c r="JN116" s="15"/>
      <c r="JO116" s="15"/>
      <c r="JP116" s="16"/>
      <c r="JQ116" s="25"/>
      <c r="JR116" s="25"/>
      <c r="JS116" s="25"/>
    </row>
    <row r="117" spans="1:279" ht="21.4" customHeight="1" thickBot="1" x14ac:dyDescent="0.35">
      <c r="A117" s="44" t="s">
        <v>17</v>
      </c>
      <c r="B117" s="19">
        <f t="shared" si="9"/>
        <v>65</v>
      </c>
      <c r="C117" s="20" t="s">
        <v>131</v>
      </c>
      <c r="D117" s="48">
        <v>0</v>
      </c>
      <c r="E117" s="48">
        <v>0</v>
      </c>
      <c r="F117" s="49">
        <v>3</v>
      </c>
      <c r="G117" s="49">
        <v>0</v>
      </c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9">
        <v>6</v>
      </c>
      <c r="T117" s="49">
        <v>3</v>
      </c>
      <c r="U117" s="47"/>
      <c r="V117" s="49">
        <v>4</v>
      </c>
      <c r="W117" s="49">
        <v>2</v>
      </c>
      <c r="X117" s="47"/>
      <c r="Y117" s="49">
        <v>7</v>
      </c>
      <c r="Z117" s="49">
        <v>0</v>
      </c>
      <c r="AA117" s="47"/>
      <c r="AB117" s="49">
        <v>3</v>
      </c>
      <c r="AC117" s="47"/>
      <c r="AD117" s="47"/>
      <c r="AE117" s="49">
        <v>4</v>
      </c>
      <c r="AF117" s="47"/>
      <c r="AG117" s="47"/>
      <c r="AH117" s="49">
        <v>0</v>
      </c>
      <c r="AI117" s="49">
        <v>1</v>
      </c>
      <c r="AJ117" s="49">
        <v>2</v>
      </c>
      <c r="AK117" s="49">
        <v>0</v>
      </c>
      <c r="AL117" s="49">
        <v>5</v>
      </c>
      <c r="AM117" s="49">
        <v>9</v>
      </c>
      <c r="AN117" s="49">
        <v>2</v>
      </c>
      <c r="AO117" s="49">
        <v>3</v>
      </c>
      <c r="AP117" s="49">
        <v>0</v>
      </c>
      <c r="AQ117" s="49">
        <v>2</v>
      </c>
      <c r="AR117" s="49">
        <v>0</v>
      </c>
      <c r="AS117" s="49">
        <v>6</v>
      </c>
      <c r="AT117" s="49">
        <v>1</v>
      </c>
      <c r="AU117" s="49">
        <v>1</v>
      </c>
      <c r="AV117" s="49">
        <v>1</v>
      </c>
      <c r="AW117" s="14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  <c r="IT117" s="15"/>
      <c r="IU117" s="15"/>
      <c r="IV117" s="15"/>
      <c r="IW117" s="15"/>
      <c r="IX117" s="15"/>
      <c r="IY117" s="15"/>
      <c r="IZ117" s="15"/>
      <c r="JA117" s="15"/>
      <c r="JB117" s="15"/>
      <c r="JC117" s="15"/>
      <c r="JD117" s="15"/>
      <c r="JE117" s="15"/>
      <c r="JF117" s="15"/>
      <c r="JG117" s="15"/>
      <c r="JH117" s="15"/>
      <c r="JI117" s="15"/>
      <c r="JJ117" s="15"/>
      <c r="JK117" s="15"/>
      <c r="JL117" s="15"/>
      <c r="JM117" s="15"/>
      <c r="JN117" s="15"/>
      <c r="JO117" s="15"/>
      <c r="JP117" s="16"/>
      <c r="JQ117" s="25"/>
      <c r="JR117" s="25"/>
      <c r="JS117" s="25"/>
    </row>
    <row r="118" spans="1:279" ht="21.4" customHeight="1" thickBot="1" x14ac:dyDescent="0.35">
      <c r="A118" s="43" t="s">
        <v>136</v>
      </c>
      <c r="B118" s="19">
        <f>SUM(Q118+X118+AB118+AC118+AD118)</f>
        <v>1155</v>
      </c>
      <c r="C118" s="20" t="s">
        <v>135</v>
      </c>
      <c r="D118" s="46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9">
        <v>64</v>
      </c>
      <c r="R118" s="47"/>
      <c r="S118" s="47"/>
      <c r="T118" s="47"/>
      <c r="U118" s="47"/>
      <c r="V118" s="47"/>
      <c r="W118" s="47"/>
      <c r="X118" s="49">
        <v>19</v>
      </c>
      <c r="Y118" s="47"/>
      <c r="Z118" s="47"/>
      <c r="AA118" s="47"/>
      <c r="AB118" s="49">
        <v>0</v>
      </c>
      <c r="AC118" s="49">
        <v>438</v>
      </c>
      <c r="AD118" s="49">
        <v>634</v>
      </c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14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  <c r="IT118" s="15"/>
      <c r="IU118" s="15"/>
      <c r="IV118" s="15"/>
      <c r="IW118" s="15"/>
      <c r="IX118" s="15"/>
      <c r="IY118" s="15"/>
      <c r="IZ118" s="15"/>
      <c r="JA118" s="15"/>
      <c r="JB118" s="15"/>
      <c r="JC118" s="15"/>
      <c r="JD118" s="15"/>
      <c r="JE118" s="15"/>
      <c r="JF118" s="15"/>
      <c r="JG118" s="15"/>
      <c r="JH118" s="15"/>
      <c r="JI118" s="15"/>
      <c r="JJ118" s="15"/>
      <c r="JK118" s="15"/>
      <c r="JL118" s="15"/>
      <c r="JM118" s="15"/>
      <c r="JN118" s="15"/>
      <c r="JO118" s="15"/>
      <c r="JP118" s="16"/>
      <c r="JQ118" s="25"/>
      <c r="JR118" s="25"/>
      <c r="JS118" s="25"/>
    </row>
    <row r="119" spans="1:279" ht="21.4" customHeight="1" thickBot="1" x14ac:dyDescent="0.35">
      <c r="A119" s="43" t="s">
        <v>17</v>
      </c>
      <c r="B119" s="19">
        <f>SUM(Q119+X119+AB119+AC119+AD119)</f>
        <v>12</v>
      </c>
      <c r="C119" s="20" t="s">
        <v>135</v>
      </c>
      <c r="D119" s="46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9">
        <v>1</v>
      </c>
      <c r="R119" s="47"/>
      <c r="S119" s="47"/>
      <c r="T119" s="47"/>
      <c r="U119" s="47"/>
      <c r="V119" s="47"/>
      <c r="W119" s="47"/>
      <c r="X119" s="49">
        <v>0</v>
      </c>
      <c r="Y119" s="47"/>
      <c r="Z119" s="47"/>
      <c r="AA119" s="47"/>
      <c r="AB119" s="49">
        <v>0</v>
      </c>
      <c r="AC119" s="49">
        <v>7</v>
      </c>
      <c r="AD119" s="49">
        <v>4</v>
      </c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14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  <c r="FY119" s="15"/>
      <c r="FZ119" s="15"/>
      <c r="GA119" s="15"/>
      <c r="GB119" s="15"/>
      <c r="GC119" s="15"/>
      <c r="GD119" s="15"/>
      <c r="GE119" s="15"/>
      <c r="GF119" s="15"/>
      <c r="GG119" s="15"/>
      <c r="GH119" s="15"/>
      <c r="GI119" s="15"/>
      <c r="GJ119" s="15"/>
      <c r="GK119" s="15"/>
      <c r="GL119" s="15"/>
      <c r="GM119" s="15"/>
      <c r="GN119" s="15"/>
      <c r="GO119" s="15"/>
      <c r="GP119" s="15"/>
      <c r="GQ119" s="15"/>
      <c r="GR119" s="15"/>
      <c r="GS119" s="15"/>
      <c r="GT119" s="15"/>
      <c r="GU119" s="15"/>
      <c r="GV119" s="15"/>
      <c r="GW119" s="15"/>
      <c r="GX119" s="15"/>
      <c r="GY119" s="15"/>
      <c r="GZ119" s="15"/>
      <c r="HA119" s="15"/>
      <c r="HB119" s="15"/>
      <c r="HC119" s="15"/>
      <c r="HD119" s="15"/>
      <c r="HE119" s="15"/>
      <c r="HF119" s="15"/>
      <c r="HG119" s="15"/>
      <c r="HH119" s="15"/>
      <c r="HI119" s="15"/>
      <c r="HJ119" s="15"/>
      <c r="HK119" s="15"/>
      <c r="HL119" s="15"/>
      <c r="HM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  <c r="IT119" s="15"/>
      <c r="IU119" s="15"/>
      <c r="IV119" s="15"/>
      <c r="IW119" s="15"/>
      <c r="IX119" s="15"/>
      <c r="IY119" s="15"/>
      <c r="IZ119" s="15"/>
      <c r="JA119" s="15"/>
      <c r="JB119" s="15"/>
      <c r="JC119" s="15"/>
      <c r="JD119" s="15"/>
      <c r="JE119" s="15"/>
      <c r="JF119" s="15"/>
      <c r="JG119" s="15"/>
      <c r="JH119" s="15"/>
      <c r="JI119" s="15"/>
      <c r="JJ119" s="15"/>
      <c r="JK119" s="15"/>
      <c r="JL119" s="15"/>
      <c r="JM119" s="15"/>
      <c r="JN119" s="15"/>
      <c r="JO119" s="15"/>
      <c r="JP119" s="16"/>
      <c r="JQ119" s="25"/>
      <c r="JR119" s="25"/>
      <c r="JS119" s="25"/>
    </row>
    <row r="120" spans="1:279" ht="21.4" customHeight="1" thickBot="1" x14ac:dyDescent="0.35">
      <c r="A120" s="23" t="s">
        <v>138</v>
      </c>
      <c r="B120" s="19">
        <f t="shared" ref="B120:B125" si="10">SUM(L120+U120)</f>
        <v>37</v>
      </c>
      <c r="C120" s="20" t="s">
        <v>137</v>
      </c>
      <c r="D120" s="46"/>
      <c r="E120" s="46"/>
      <c r="F120" s="47"/>
      <c r="G120" s="47"/>
      <c r="H120" s="47"/>
      <c r="I120" s="47"/>
      <c r="J120" s="47"/>
      <c r="K120" s="47"/>
      <c r="L120" s="49">
        <v>4</v>
      </c>
      <c r="M120" s="47"/>
      <c r="N120" s="47"/>
      <c r="O120" s="47"/>
      <c r="P120" s="47"/>
      <c r="Q120" s="47"/>
      <c r="R120" s="47"/>
      <c r="S120" s="47"/>
      <c r="T120" s="47"/>
      <c r="U120" s="49">
        <v>33</v>
      </c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14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  <c r="FL120" s="15"/>
      <c r="FM120" s="15"/>
      <c r="FN120" s="15"/>
      <c r="FO120" s="15"/>
      <c r="FP120" s="15"/>
      <c r="FQ120" s="15"/>
      <c r="FR120" s="15"/>
      <c r="FS120" s="15"/>
      <c r="FT120" s="15"/>
      <c r="FU120" s="15"/>
      <c r="FV120" s="15"/>
      <c r="FW120" s="15"/>
      <c r="FX120" s="15"/>
      <c r="FY120" s="15"/>
      <c r="FZ120" s="15"/>
      <c r="GA120" s="15"/>
      <c r="GB120" s="15"/>
      <c r="GC120" s="15"/>
      <c r="GD120" s="15"/>
      <c r="GE120" s="15"/>
      <c r="GF120" s="15"/>
      <c r="GG120" s="15"/>
      <c r="GH120" s="15"/>
      <c r="GI120" s="15"/>
      <c r="GJ120" s="15"/>
      <c r="GK120" s="15"/>
      <c r="GL120" s="15"/>
      <c r="GM120" s="15"/>
      <c r="GN120" s="15"/>
      <c r="GO120" s="15"/>
      <c r="GP120" s="15"/>
      <c r="GQ120" s="15"/>
      <c r="GR120" s="15"/>
      <c r="GS120" s="15"/>
      <c r="GT120" s="15"/>
      <c r="GU120" s="15"/>
      <c r="GV120" s="15"/>
      <c r="GW120" s="15"/>
      <c r="GX120" s="15"/>
      <c r="GY120" s="15"/>
      <c r="GZ120" s="15"/>
      <c r="HA120" s="15"/>
      <c r="HB120" s="15"/>
      <c r="HC120" s="15"/>
      <c r="HD120" s="15"/>
      <c r="HE120" s="15"/>
      <c r="HF120" s="15"/>
      <c r="HG120" s="15"/>
      <c r="HH120" s="15"/>
      <c r="HI120" s="15"/>
      <c r="HJ120" s="15"/>
      <c r="HK120" s="15"/>
      <c r="HL120" s="15"/>
      <c r="HM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  <c r="IT120" s="15"/>
      <c r="IU120" s="15"/>
      <c r="IV120" s="15"/>
      <c r="IW120" s="15"/>
      <c r="IX120" s="15"/>
      <c r="IY120" s="15"/>
      <c r="IZ120" s="15"/>
      <c r="JA120" s="15"/>
      <c r="JB120" s="15"/>
      <c r="JC120" s="15"/>
      <c r="JD120" s="15"/>
      <c r="JE120" s="15"/>
      <c r="JF120" s="15"/>
      <c r="JG120" s="15"/>
      <c r="JH120" s="15"/>
      <c r="JI120" s="15"/>
      <c r="JJ120" s="15"/>
      <c r="JK120" s="15"/>
      <c r="JL120" s="15"/>
      <c r="JM120" s="15"/>
      <c r="JN120" s="15"/>
      <c r="JO120" s="15"/>
      <c r="JP120" s="16"/>
      <c r="JQ120" s="25"/>
      <c r="JR120" s="25"/>
      <c r="JS120" s="25"/>
    </row>
    <row r="121" spans="1:279" ht="21.4" customHeight="1" thickBot="1" x14ac:dyDescent="0.35">
      <c r="A121" s="23" t="s">
        <v>138</v>
      </c>
      <c r="B121" s="19">
        <f t="shared" si="10"/>
        <v>0</v>
      </c>
      <c r="C121" s="20" t="s">
        <v>137</v>
      </c>
      <c r="D121" s="46"/>
      <c r="E121" s="46"/>
      <c r="F121" s="47"/>
      <c r="G121" s="47"/>
      <c r="H121" s="47"/>
      <c r="I121" s="47"/>
      <c r="J121" s="47"/>
      <c r="K121" s="47"/>
      <c r="L121" s="49">
        <v>0</v>
      </c>
      <c r="M121" s="47"/>
      <c r="N121" s="47"/>
      <c r="O121" s="47"/>
      <c r="P121" s="47"/>
      <c r="Q121" s="47"/>
      <c r="R121" s="47"/>
      <c r="S121" s="47"/>
      <c r="T121" s="47"/>
      <c r="U121" s="49">
        <v>0</v>
      </c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14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  <c r="FL121" s="15"/>
      <c r="FM121" s="15"/>
      <c r="FN121" s="15"/>
      <c r="FO121" s="15"/>
      <c r="FP121" s="15"/>
      <c r="FQ121" s="15"/>
      <c r="FR121" s="15"/>
      <c r="FS121" s="15"/>
      <c r="FT121" s="15"/>
      <c r="FU121" s="15"/>
      <c r="FV121" s="15"/>
      <c r="FW121" s="15"/>
      <c r="FX121" s="15"/>
      <c r="FY121" s="15"/>
      <c r="FZ121" s="15"/>
      <c r="GA121" s="15"/>
      <c r="GB121" s="15"/>
      <c r="GC121" s="15"/>
      <c r="GD121" s="15"/>
      <c r="GE121" s="15"/>
      <c r="GF121" s="15"/>
      <c r="GG121" s="15"/>
      <c r="GH121" s="15"/>
      <c r="GI121" s="15"/>
      <c r="GJ121" s="15"/>
      <c r="GK121" s="15"/>
      <c r="GL121" s="15"/>
      <c r="GM121" s="15"/>
      <c r="GN121" s="15"/>
      <c r="GO121" s="15"/>
      <c r="GP121" s="15"/>
      <c r="GQ121" s="15"/>
      <c r="GR121" s="15"/>
      <c r="GS121" s="15"/>
      <c r="GT121" s="15"/>
      <c r="GU121" s="15"/>
      <c r="GV121" s="15"/>
      <c r="GW121" s="15"/>
      <c r="GX121" s="15"/>
      <c r="GY121" s="15"/>
      <c r="GZ121" s="15"/>
      <c r="HA121" s="15"/>
      <c r="HB121" s="15"/>
      <c r="HC121" s="15"/>
      <c r="HD121" s="15"/>
      <c r="HE121" s="15"/>
      <c r="HF121" s="15"/>
      <c r="HG121" s="15"/>
      <c r="HH121" s="15"/>
      <c r="HI121" s="15"/>
      <c r="HJ121" s="15"/>
      <c r="HK121" s="15"/>
      <c r="HL121" s="15"/>
      <c r="HM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  <c r="IT121" s="15"/>
      <c r="IU121" s="15"/>
      <c r="IV121" s="15"/>
      <c r="IW121" s="15"/>
      <c r="IX121" s="15"/>
      <c r="IY121" s="15"/>
      <c r="IZ121" s="15"/>
      <c r="JA121" s="15"/>
      <c r="JB121" s="15"/>
      <c r="JC121" s="15"/>
      <c r="JD121" s="15"/>
      <c r="JE121" s="15"/>
      <c r="JF121" s="15"/>
      <c r="JG121" s="15"/>
      <c r="JH121" s="15"/>
      <c r="JI121" s="15"/>
      <c r="JJ121" s="15"/>
      <c r="JK121" s="15"/>
      <c r="JL121" s="15"/>
      <c r="JM121" s="15"/>
      <c r="JN121" s="15"/>
      <c r="JO121" s="15"/>
      <c r="JP121" s="16"/>
      <c r="JQ121" s="25"/>
      <c r="JR121" s="25"/>
      <c r="JS121" s="25"/>
    </row>
    <row r="122" spans="1:279" ht="21.4" customHeight="1" thickBot="1" x14ac:dyDescent="0.35">
      <c r="A122" s="24" t="s">
        <v>140</v>
      </c>
      <c r="B122" s="19">
        <f t="shared" si="10"/>
        <v>387</v>
      </c>
      <c r="C122" s="20" t="s">
        <v>139</v>
      </c>
      <c r="D122" s="46"/>
      <c r="E122" s="46"/>
      <c r="F122" s="47"/>
      <c r="G122" s="47"/>
      <c r="H122" s="47"/>
      <c r="I122" s="47"/>
      <c r="J122" s="47"/>
      <c r="K122" s="47"/>
      <c r="L122" s="49">
        <v>76</v>
      </c>
      <c r="M122" s="47"/>
      <c r="N122" s="47"/>
      <c r="O122" s="47"/>
      <c r="P122" s="47"/>
      <c r="Q122" s="47"/>
      <c r="R122" s="47"/>
      <c r="S122" s="47"/>
      <c r="T122" s="47"/>
      <c r="U122" s="49">
        <v>311</v>
      </c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14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  <c r="FY122" s="15"/>
      <c r="FZ122" s="15"/>
      <c r="GA122" s="15"/>
      <c r="GB122" s="15"/>
      <c r="GC122" s="15"/>
      <c r="GD122" s="15"/>
      <c r="GE122" s="15"/>
      <c r="GF122" s="15"/>
      <c r="GG122" s="15"/>
      <c r="GH122" s="15"/>
      <c r="GI122" s="15"/>
      <c r="GJ122" s="15"/>
      <c r="GK122" s="15"/>
      <c r="GL122" s="15"/>
      <c r="GM122" s="15"/>
      <c r="GN122" s="15"/>
      <c r="GO122" s="15"/>
      <c r="GP122" s="15"/>
      <c r="GQ122" s="15"/>
      <c r="GR122" s="15"/>
      <c r="GS122" s="15"/>
      <c r="GT122" s="15"/>
      <c r="GU122" s="15"/>
      <c r="GV122" s="15"/>
      <c r="GW122" s="15"/>
      <c r="GX122" s="15"/>
      <c r="GY122" s="15"/>
      <c r="GZ122" s="15"/>
      <c r="HA122" s="15"/>
      <c r="HB122" s="15"/>
      <c r="HC122" s="15"/>
      <c r="HD122" s="15"/>
      <c r="HE122" s="15"/>
      <c r="HF122" s="15"/>
      <c r="HG122" s="15"/>
      <c r="HH122" s="15"/>
      <c r="HI122" s="15"/>
      <c r="HJ122" s="15"/>
      <c r="HK122" s="15"/>
      <c r="HL122" s="15"/>
      <c r="HM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  <c r="IT122" s="15"/>
      <c r="IU122" s="15"/>
      <c r="IV122" s="15"/>
      <c r="IW122" s="15"/>
      <c r="IX122" s="15"/>
      <c r="IY122" s="15"/>
      <c r="IZ122" s="15"/>
      <c r="JA122" s="15"/>
      <c r="JB122" s="15"/>
      <c r="JC122" s="15"/>
      <c r="JD122" s="15"/>
      <c r="JE122" s="15"/>
      <c r="JF122" s="15"/>
      <c r="JG122" s="15"/>
      <c r="JH122" s="15"/>
      <c r="JI122" s="15"/>
      <c r="JJ122" s="15"/>
      <c r="JK122" s="15"/>
      <c r="JL122" s="15"/>
      <c r="JM122" s="15"/>
      <c r="JN122" s="15"/>
      <c r="JO122" s="15"/>
      <c r="JP122" s="16"/>
      <c r="JQ122" s="25"/>
      <c r="JR122" s="25"/>
      <c r="JS122" s="25"/>
    </row>
    <row r="123" spans="1:279" ht="21.4" customHeight="1" thickBot="1" x14ac:dyDescent="0.35">
      <c r="A123" s="42" t="s">
        <v>17</v>
      </c>
      <c r="B123" s="19">
        <f t="shared" si="10"/>
        <v>1</v>
      </c>
      <c r="C123" s="20" t="s">
        <v>139</v>
      </c>
      <c r="D123" s="46"/>
      <c r="E123" s="46"/>
      <c r="F123" s="47"/>
      <c r="G123" s="47"/>
      <c r="H123" s="47"/>
      <c r="I123" s="47"/>
      <c r="J123" s="47"/>
      <c r="K123" s="47"/>
      <c r="L123" s="49">
        <v>1</v>
      </c>
      <c r="M123" s="47"/>
      <c r="N123" s="47"/>
      <c r="O123" s="47"/>
      <c r="P123" s="47"/>
      <c r="Q123" s="47"/>
      <c r="R123" s="47"/>
      <c r="S123" s="47"/>
      <c r="T123" s="47"/>
      <c r="U123" s="49">
        <v>0</v>
      </c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14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  <c r="FL123" s="15"/>
      <c r="FM123" s="15"/>
      <c r="FN123" s="15"/>
      <c r="FO123" s="15"/>
      <c r="FP123" s="15"/>
      <c r="FQ123" s="15"/>
      <c r="FR123" s="15"/>
      <c r="FS123" s="15"/>
      <c r="FT123" s="15"/>
      <c r="FU123" s="15"/>
      <c r="FV123" s="15"/>
      <c r="FW123" s="15"/>
      <c r="FX123" s="15"/>
      <c r="FY123" s="15"/>
      <c r="FZ123" s="15"/>
      <c r="GA123" s="15"/>
      <c r="GB123" s="15"/>
      <c r="GC123" s="15"/>
      <c r="GD123" s="15"/>
      <c r="GE123" s="15"/>
      <c r="GF123" s="15"/>
      <c r="GG123" s="15"/>
      <c r="GH123" s="15"/>
      <c r="GI123" s="15"/>
      <c r="GJ123" s="15"/>
      <c r="GK123" s="15"/>
      <c r="GL123" s="15"/>
      <c r="GM123" s="15"/>
      <c r="GN123" s="15"/>
      <c r="GO123" s="15"/>
      <c r="GP123" s="15"/>
      <c r="GQ123" s="15"/>
      <c r="GR123" s="15"/>
      <c r="GS123" s="15"/>
      <c r="GT123" s="15"/>
      <c r="GU123" s="15"/>
      <c r="GV123" s="15"/>
      <c r="GW123" s="15"/>
      <c r="GX123" s="15"/>
      <c r="GY123" s="15"/>
      <c r="GZ123" s="15"/>
      <c r="HA123" s="15"/>
      <c r="HB123" s="15"/>
      <c r="HC123" s="15"/>
      <c r="HD123" s="15"/>
      <c r="HE123" s="15"/>
      <c r="HF123" s="15"/>
      <c r="HG123" s="15"/>
      <c r="HH123" s="15"/>
      <c r="HI123" s="15"/>
      <c r="HJ123" s="15"/>
      <c r="HK123" s="15"/>
      <c r="HL123" s="15"/>
      <c r="HM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  <c r="IT123" s="15"/>
      <c r="IU123" s="15"/>
      <c r="IV123" s="15"/>
      <c r="IW123" s="15"/>
      <c r="IX123" s="15"/>
      <c r="IY123" s="15"/>
      <c r="IZ123" s="15"/>
      <c r="JA123" s="15"/>
      <c r="JB123" s="15"/>
      <c r="JC123" s="15"/>
      <c r="JD123" s="15"/>
      <c r="JE123" s="15"/>
      <c r="JF123" s="15"/>
      <c r="JG123" s="15"/>
      <c r="JH123" s="15"/>
      <c r="JI123" s="15"/>
      <c r="JJ123" s="15"/>
      <c r="JK123" s="15"/>
      <c r="JL123" s="15"/>
      <c r="JM123" s="15"/>
      <c r="JN123" s="15"/>
      <c r="JO123" s="15"/>
      <c r="JP123" s="16"/>
      <c r="JQ123" s="25"/>
      <c r="JR123" s="25"/>
      <c r="JS123" s="25"/>
    </row>
    <row r="124" spans="1:279" ht="21.4" customHeight="1" thickBot="1" x14ac:dyDescent="0.35">
      <c r="A124" s="44" t="s">
        <v>142</v>
      </c>
      <c r="B124" s="19">
        <f t="shared" si="10"/>
        <v>419</v>
      </c>
      <c r="C124" s="20" t="s">
        <v>141</v>
      </c>
      <c r="D124" s="46"/>
      <c r="E124" s="46"/>
      <c r="F124" s="47"/>
      <c r="G124" s="47"/>
      <c r="H124" s="47"/>
      <c r="I124" s="47"/>
      <c r="J124" s="47"/>
      <c r="K124" s="47"/>
      <c r="L124" s="49">
        <v>81</v>
      </c>
      <c r="M124" s="47"/>
      <c r="N124" s="47"/>
      <c r="O124" s="47"/>
      <c r="P124" s="47"/>
      <c r="Q124" s="47"/>
      <c r="R124" s="47"/>
      <c r="S124" s="47"/>
      <c r="T124" s="47"/>
      <c r="U124" s="49">
        <v>338</v>
      </c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14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  <c r="FY124" s="15"/>
      <c r="FZ124" s="15"/>
      <c r="GA124" s="15"/>
      <c r="GB124" s="15"/>
      <c r="GC124" s="15"/>
      <c r="GD124" s="15"/>
      <c r="GE124" s="15"/>
      <c r="GF124" s="15"/>
      <c r="GG124" s="15"/>
      <c r="GH124" s="15"/>
      <c r="GI124" s="15"/>
      <c r="GJ124" s="15"/>
      <c r="GK124" s="15"/>
      <c r="GL124" s="15"/>
      <c r="GM124" s="15"/>
      <c r="GN124" s="15"/>
      <c r="GO124" s="15"/>
      <c r="GP124" s="15"/>
      <c r="GQ124" s="15"/>
      <c r="GR124" s="15"/>
      <c r="GS124" s="15"/>
      <c r="GT124" s="15"/>
      <c r="GU124" s="15"/>
      <c r="GV124" s="15"/>
      <c r="GW124" s="15"/>
      <c r="GX124" s="15"/>
      <c r="GY124" s="15"/>
      <c r="GZ124" s="15"/>
      <c r="HA124" s="15"/>
      <c r="HB124" s="15"/>
      <c r="HC124" s="15"/>
      <c r="HD124" s="15"/>
      <c r="HE124" s="15"/>
      <c r="HF124" s="15"/>
      <c r="HG124" s="15"/>
      <c r="HH124" s="15"/>
      <c r="HI124" s="15"/>
      <c r="HJ124" s="15"/>
      <c r="HK124" s="15"/>
      <c r="HL124" s="15"/>
      <c r="HM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  <c r="IT124" s="15"/>
      <c r="IU124" s="15"/>
      <c r="IV124" s="15"/>
      <c r="IW124" s="15"/>
      <c r="IX124" s="15"/>
      <c r="IY124" s="15"/>
      <c r="IZ124" s="15"/>
      <c r="JA124" s="15"/>
      <c r="JB124" s="15"/>
      <c r="JC124" s="15"/>
      <c r="JD124" s="15"/>
      <c r="JE124" s="15"/>
      <c r="JF124" s="15"/>
      <c r="JG124" s="15"/>
      <c r="JH124" s="15"/>
      <c r="JI124" s="15"/>
      <c r="JJ124" s="15"/>
      <c r="JK124" s="15"/>
      <c r="JL124" s="15"/>
      <c r="JM124" s="15"/>
      <c r="JN124" s="15"/>
      <c r="JO124" s="15"/>
      <c r="JP124" s="16"/>
      <c r="JQ124" s="25"/>
      <c r="JR124" s="25"/>
      <c r="JS124" s="25"/>
    </row>
    <row r="125" spans="1:279" ht="21.4" customHeight="1" thickBot="1" x14ac:dyDescent="0.35">
      <c r="A125" s="44" t="s">
        <v>17</v>
      </c>
      <c r="B125" s="19">
        <f t="shared" si="10"/>
        <v>2</v>
      </c>
      <c r="C125" s="20" t="s">
        <v>141</v>
      </c>
      <c r="D125" s="46"/>
      <c r="E125" s="46"/>
      <c r="F125" s="47"/>
      <c r="G125" s="47"/>
      <c r="H125" s="47"/>
      <c r="I125" s="47"/>
      <c r="J125" s="47"/>
      <c r="K125" s="47"/>
      <c r="L125" s="49">
        <v>2</v>
      </c>
      <c r="M125" s="47"/>
      <c r="N125" s="47"/>
      <c r="O125" s="47"/>
      <c r="P125" s="47"/>
      <c r="Q125" s="47"/>
      <c r="R125" s="47"/>
      <c r="S125" s="47"/>
      <c r="T125" s="47"/>
      <c r="U125" s="49">
        <v>0</v>
      </c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14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  <c r="FY125" s="15"/>
      <c r="FZ125" s="15"/>
      <c r="GA125" s="15"/>
      <c r="GB125" s="15"/>
      <c r="GC125" s="15"/>
      <c r="GD125" s="15"/>
      <c r="GE125" s="15"/>
      <c r="GF125" s="15"/>
      <c r="GG125" s="15"/>
      <c r="GH125" s="15"/>
      <c r="GI125" s="15"/>
      <c r="GJ125" s="15"/>
      <c r="GK125" s="15"/>
      <c r="GL125" s="15"/>
      <c r="GM125" s="15"/>
      <c r="GN125" s="15"/>
      <c r="GO125" s="15"/>
      <c r="GP125" s="15"/>
      <c r="GQ125" s="15"/>
      <c r="GR125" s="15"/>
      <c r="GS125" s="15"/>
      <c r="GT125" s="15"/>
      <c r="GU125" s="15"/>
      <c r="GV125" s="15"/>
      <c r="GW125" s="15"/>
      <c r="GX125" s="15"/>
      <c r="GY125" s="15"/>
      <c r="GZ125" s="15"/>
      <c r="HA125" s="15"/>
      <c r="HB125" s="15"/>
      <c r="HC125" s="15"/>
      <c r="HD125" s="15"/>
      <c r="HE125" s="15"/>
      <c r="HF125" s="15"/>
      <c r="HG125" s="15"/>
      <c r="HH125" s="15"/>
      <c r="HI125" s="15"/>
      <c r="HJ125" s="15"/>
      <c r="HK125" s="15"/>
      <c r="HL125" s="15"/>
      <c r="HM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  <c r="IT125" s="15"/>
      <c r="IU125" s="15"/>
      <c r="IV125" s="15"/>
      <c r="IW125" s="15"/>
      <c r="IX125" s="15"/>
      <c r="IY125" s="15"/>
      <c r="IZ125" s="15"/>
      <c r="JA125" s="15"/>
      <c r="JB125" s="15"/>
      <c r="JC125" s="15"/>
      <c r="JD125" s="15"/>
      <c r="JE125" s="15"/>
      <c r="JF125" s="15"/>
      <c r="JG125" s="15"/>
      <c r="JH125" s="15"/>
      <c r="JI125" s="15"/>
      <c r="JJ125" s="15"/>
      <c r="JK125" s="15"/>
      <c r="JL125" s="15"/>
      <c r="JM125" s="15"/>
      <c r="JN125" s="15"/>
      <c r="JO125" s="15"/>
      <c r="JP125" s="16"/>
      <c r="JQ125" s="25"/>
      <c r="JR125" s="25"/>
      <c r="JS125" s="25"/>
    </row>
  </sheetData>
  <pageMargins left="0.7" right="0.7" top="0.75" bottom="0.75" header="0.3" footer="0.3"/>
  <pageSetup scale="58" fitToHeight="0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"/>
  <sheetViews>
    <sheetView showGridLines="0" workbookViewId="0">
      <selection activeCell="A4" sqref="A4"/>
    </sheetView>
  </sheetViews>
  <sheetFormatPr defaultColWidth="8.85546875" defaultRowHeight="23.25" customHeight="1" x14ac:dyDescent="0.25"/>
  <cols>
    <col min="1" max="1" width="40.5703125" style="29" customWidth="1"/>
    <col min="2" max="2" width="14.28515625" style="29" customWidth="1"/>
    <col min="3" max="3" width="21.140625" style="29" customWidth="1"/>
    <col min="4" max="4" width="16.5703125" style="29" customWidth="1"/>
    <col min="5" max="5" width="12.28515625" style="29" customWidth="1"/>
    <col min="6" max="30" width="8.85546875" style="29" customWidth="1"/>
    <col min="31" max="31" width="11.85546875" style="29" customWidth="1"/>
    <col min="32" max="256" width="8.85546875" style="29" customWidth="1"/>
    <col min="257" max="16384" width="8.85546875" style="40"/>
  </cols>
  <sheetData>
    <row r="1" spans="1:47" ht="26.25" customHeight="1" thickBot="1" x14ac:dyDescent="0.45">
      <c r="A1" s="27" t="s">
        <v>21</v>
      </c>
      <c r="B1" s="28" t="s">
        <v>1</v>
      </c>
      <c r="C1" s="4" t="s">
        <v>143</v>
      </c>
      <c r="D1" s="4" t="s">
        <v>144</v>
      </c>
      <c r="E1" s="5" t="s">
        <v>146</v>
      </c>
      <c r="F1" s="5" t="s">
        <v>145</v>
      </c>
      <c r="G1" s="5" t="s">
        <v>3</v>
      </c>
      <c r="H1" s="5" t="s">
        <v>4</v>
      </c>
      <c r="I1" s="5" t="s">
        <v>147</v>
      </c>
      <c r="J1" s="5" t="s">
        <v>148</v>
      </c>
      <c r="K1" s="5" t="s">
        <v>5</v>
      </c>
      <c r="L1" s="5" t="s">
        <v>6</v>
      </c>
      <c r="M1" s="5" t="s">
        <v>149</v>
      </c>
      <c r="N1" s="5" t="s">
        <v>150</v>
      </c>
      <c r="O1" s="5" t="s">
        <v>151</v>
      </c>
      <c r="P1" s="5" t="s">
        <v>7</v>
      </c>
      <c r="Q1" s="5" t="s">
        <v>8</v>
      </c>
      <c r="R1" s="5" t="s">
        <v>152</v>
      </c>
      <c r="S1" s="5" t="s">
        <v>153</v>
      </c>
      <c r="T1" s="5" t="s">
        <v>9</v>
      </c>
      <c r="U1" s="5" t="s">
        <v>154</v>
      </c>
      <c r="V1" s="5" t="s">
        <v>155</v>
      </c>
      <c r="W1" s="5" t="s">
        <v>10</v>
      </c>
      <c r="X1" s="5" t="s">
        <v>156</v>
      </c>
      <c r="Y1" s="5" t="s">
        <v>157</v>
      </c>
      <c r="Z1" s="5" t="s">
        <v>11</v>
      </c>
      <c r="AA1" s="5" t="s">
        <v>12</v>
      </c>
      <c r="AB1" s="5" t="s">
        <v>13</v>
      </c>
      <c r="AC1" s="5" t="s">
        <v>14</v>
      </c>
      <c r="AD1" s="5" t="s">
        <v>15</v>
      </c>
      <c r="AE1" s="5" t="s">
        <v>158</v>
      </c>
      <c r="AF1" s="5" t="s">
        <v>159</v>
      </c>
      <c r="AG1" s="5" t="s">
        <v>160</v>
      </c>
      <c r="AH1" s="5" t="s">
        <v>161</v>
      </c>
      <c r="AI1" s="5" t="s">
        <v>162</v>
      </c>
      <c r="AJ1" s="5" t="s">
        <v>163</v>
      </c>
      <c r="AK1" s="5" t="s">
        <v>164</v>
      </c>
      <c r="AL1" s="5" t="s">
        <v>165</v>
      </c>
      <c r="AM1" s="5" t="s">
        <v>166</v>
      </c>
      <c r="AN1" s="5" t="s">
        <v>167</v>
      </c>
      <c r="AO1" s="5" t="s">
        <v>168</v>
      </c>
      <c r="AP1" s="52" t="s">
        <v>169</v>
      </c>
      <c r="AQ1" s="52" t="s">
        <v>170</v>
      </c>
      <c r="AR1" s="52" t="s">
        <v>171</v>
      </c>
      <c r="AS1" s="52" t="s">
        <v>172</v>
      </c>
      <c r="AT1" s="52" t="s">
        <v>173</v>
      </c>
      <c r="AU1" s="52" t="s">
        <v>174</v>
      </c>
    </row>
    <row r="2" spans="1:47" ht="45.4" customHeight="1" thickBot="1" x14ac:dyDescent="0.4">
      <c r="A2" s="30" t="s">
        <v>175</v>
      </c>
      <c r="B2" s="31">
        <v>25986</v>
      </c>
      <c r="C2" s="12">
        <v>384</v>
      </c>
      <c r="D2" s="12">
        <v>483</v>
      </c>
      <c r="E2" s="13">
        <v>1327</v>
      </c>
      <c r="F2" s="13">
        <v>141</v>
      </c>
      <c r="G2" s="13">
        <v>272</v>
      </c>
      <c r="H2" s="13">
        <v>992</v>
      </c>
      <c r="I2" s="13">
        <v>531</v>
      </c>
      <c r="J2" s="13">
        <v>259</v>
      </c>
      <c r="K2" s="13">
        <v>289</v>
      </c>
      <c r="L2" s="13">
        <v>124</v>
      </c>
      <c r="M2" s="13">
        <v>1171</v>
      </c>
      <c r="N2" s="13">
        <v>1244</v>
      </c>
      <c r="O2" s="13">
        <v>1337</v>
      </c>
      <c r="P2" s="13">
        <v>204</v>
      </c>
      <c r="Q2" s="13">
        <v>303</v>
      </c>
      <c r="R2" s="13">
        <v>479</v>
      </c>
      <c r="S2" s="13">
        <v>1324</v>
      </c>
      <c r="T2" s="13">
        <v>1118</v>
      </c>
      <c r="U2" s="13">
        <v>1165</v>
      </c>
      <c r="V2" s="13">
        <v>722</v>
      </c>
      <c r="W2" s="13">
        <v>51</v>
      </c>
      <c r="X2" s="13">
        <v>1227</v>
      </c>
      <c r="Y2" s="13">
        <v>590</v>
      </c>
      <c r="Z2" s="13">
        <v>312</v>
      </c>
      <c r="AA2" s="13">
        <v>429</v>
      </c>
      <c r="AB2" s="13">
        <v>1385</v>
      </c>
      <c r="AC2" s="13">
        <v>1925</v>
      </c>
      <c r="AD2" s="13">
        <v>638</v>
      </c>
      <c r="AE2" s="13">
        <v>1325</v>
      </c>
      <c r="AF2" s="13">
        <v>145</v>
      </c>
      <c r="AG2" s="13">
        <v>32</v>
      </c>
      <c r="AH2" s="13">
        <v>56</v>
      </c>
      <c r="AI2" s="13">
        <v>327</v>
      </c>
      <c r="AJ2" s="13">
        <v>213</v>
      </c>
      <c r="AK2" s="13">
        <v>307</v>
      </c>
      <c r="AL2" s="13">
        <v>353</v>
      </c>
      <c r="AM2" s="13">
        <v>221</v>
      </c>
      <c r="AN2" s="13">
        <v>336</v>
      </c>
      <c r="AO2" s="13">
        <v>287</v>
      </c>
      <c r="AP2" s="13">
        <v>477</v>
      </c>
      <c r="AQ2" s="13">
        <v>103</v>
      </c>
      <c r="AR2" s="13">
        <v>310</v>
      </c>
      <c r="AS2" s="13">
        <v>556</v>
      </c>
      <c r="AT2" s="13">
        <v>295</v>
      </c>
      <c r="AU2" s="13">
        <v>216</v>
      </c>
    </row>
    <row r="3" spans="1:47" ht="26.25" customHeight="1" thickBot="1" x14ac:dyDescent="0.45">
      <c r="A3" s="32" t="s">
        <v>176</v>
      </c>
      <c r="B3" s="33">
        <f>SUM(C3:X3)</f>
        <v>6529</v>
      </c>
      <c r="C3" s="34">
        <f>('All Offices'!D2)</f>
        <v>325</v>
      </c>
      <c r="D3" s="34">
        <f>('All Offices'!E2)</f>
        <v>325</v>
      </c>
      <c r="E3" s="34">
        <f>('All Offices'!F2)</f>
        <v>665</v>
      </c>
      <c r="F3" s="34">
        <f>('All Offices'!G2)</f>
        <v>63</v>
      </c>
      <c r="G3" s="34">
        <f>('All Offices'!H2)</f>
        <v>110</v>
      </c>
      <c r="H3" s="34">
        <f>('All Offices'!I2)</f>
        <v>425</v>
      </c>
      <c r="I3" s="34">
        <f>('All Offices'!J2)</f>
        <v>239</v>
      </c>
      <c r="J3" s="34">
        <f>('All Offices'!K2)</f>
        <v>107</v>
      </c>
      <c r="K3" s="34">
        <f>('All Offices'!L2)</f>
        <v>119</v>
      </c>
      <c r="L3" s="34">
        <f>('All Offices'!M2)</f>
        <v>28</v>
      </c>
      <c r="M3" s="34">
        <f>('All Offices'!N2)</f>
        <v>432</v>
      </c>
      <c r="N3" s="34">
        <f>('All Offices'!O2)</f>
        <v>497</v>
      </c>
      <c r="O3" s="34">
        <f>('All Offices'!P2)</f>
        <v>526</v>
      </c>
      <c r="P3" s="34">
        <f>('All Offices'!Q2)</f>
        <v>78</v>
      </c>
      <c r="Q3" s="34">
        <f>('All Offices'!R2)</f>
        <v>93</v>
      </c>
      <c r="R3" s="34">
        <f>('All Offices'!S2)</f>
        <v>217</v>
      </c>
      <c r="S3" s="34">
        <f>('All Offices'!T2)</f>
        <v>574</v>
      </c>
      <c r="T3" s="34">
        <f>('All Offices'!U2)</f>
        <v>422</v>
      </c>
      <c r="U3" s="34">
        <f>('All Offices'!V2)</f>
        <v>431</v>
      </c>
      <c r="V3" s="34">
        <f>('All Offices'!W2)</f>
        <v>296</v>
      </c>
      <c r="W3" s="34">
        <f>('All Offices'!X2)</f>
        <v>21</v>
      </c>
      <c r="X3" s="34">
        <f>('All Offices'!Y2)</f>
        <v>536</v>
      </c>
      <c r="Y3" s="34">
        <f>('All Offices'!Z2)</f>
        <v>228</v>
      </c>
      <c r="Z3" s="34">
        <f>('All Offices'!AA2)</f>
        <v>121</v>
      </c>
      <c r="AA3" s="34">
        <f>('All Offices'!AB2)</f>
        <v>168</v>
      </c>
      <c r="AB3" s="34">
        <f>('All Offices'!AC2)</f>
        <v>550</v>
      </c>
      <c r="AC3" s="34">
        <f>('All Offices'!AD2)</f>
        <v>832</v>
      </c>
      <c r="AD3" s="34">
        <f>('All Offices'!AE2)</f>
        <v>289</v>
      </c>
      <c r="AE3" s="34">
        <f>('All Offices'!AF2)</f>
        <v>503</v>
      </c>
      <c r="AF3" s="34">
        <f>('All Offices'!AG2)</f>
        <v>71</v>
      </c>
      <c r="AG3" s="34">
        <f>('All Offices'!AH2)</f>
        <v>14</v>
      </c>
      <c r="AH3" s="34">
        <f>('All Offices'!AI2)</f>
        <v>23</v>
      </c>
      <c r="AI3" s="34">
        <f>('All Offices'!AJ2)</f>
        <v>141</v>
      </c>
      <c r="AJ3" s="34">
        <f>('All Offices'!AK2)</f>
        <v>86</v>
      </c>
      <c r="AK3" s="34">
        <f>('All Offices'!AL2)</f>
        <v>108</v>
      </c>
      <c r="AL3" s="34">
        <f>('All Offices'!AM2)</f>
        <v>127</v>
      </c>
      <c r="AM3" s="34">
        <f>('All Offices'!AN2)</f>
        <v>114</v>
      </c>
      <c r="AN3" s="34">
        <f>('All Offices'!AO2)</f>
        <v>144</v>
      </c>
      <c r="AO3" s="34">
        <f>('All Offices'!AP2)</f>
        <v>153</v>
      </c>
      <c r="AP3" s="34">
        <f>('All Offices'!AQ2)</f>
        <v>176</v>
      </c>
      <c r="AQ3" s="34">
        <f>('All Offices'!AR2)</f>
        <v>34</v>
      </c>
      <c r="AR3" s="34">
        <f>('All Offices'!AS2)</f>
        <v>125</v>
      </c>
      <c r="AS3" s="34">
        <f>('All Offices'!AT2)</f>
        <v>193</v>
      </c>
      <c r="AT3" s="34">
        <f>('All Offices'!AU2)</f>
        <v>119</v>
      </c>
      <c r="AU3" s="34">
        <f>('All Offices'!AV2)</f>
        <v>88</v>
      </c>
    </row>
    <row r="4" spans="1:47" ht="26.25" customHeight="1" thickBot="1" x14ac:dyDescent="0.45">
      <c r="A4" s="27" t="s">
        <v>18</v>
      </c>
      <c r="B4" s="35">
        <f t="shared" ref="B4:X4" si="0">B3/B2</f>
        <v>0.25125067343954438</v>
      </c>
      <c r="C4" s="35">
        <f t="shared" si="0"/>
        <v>0.84635416666666663</v>
      </c>
      <c r="D4" s="35">
        <f t="shared" si="0"/>
        <v>0.67287784679089024</v>
      </c>
      <c r="E4" s="35">
        <f t="shared" si="0"/>
        <v>0.50113036925395626</v>
      </c>
      <c r="F4" s="36">
        <f t="shared" si="0"/>
        <v>0.44680851063829785</v>
      </c>
      <c r="G4" s="36">
        <f t="shared" si="0"/>
        <v>0.40441176470588236</v>
      </c>
      <c r="H4" s="36">
        <f t="shared" si="0"/>
        <v>0.42842741935483869</v>
      </c>
      <c r="I4" s="36">
        <f t="shared" si="0"/>
        <v>0.45009416195856872</v>
      </c>
      <c r="J4" s="36">
        <f t="shared" si="0"/>
        <v>0.41312741312741313</v>
      </c>
      <c r="K4" s="36">
        <f t="shared" si="0"/>
        <v>0.41176470588235292</v>
      </c>
      <c r="L4" s="36">
        <f t="shared" si="0"/>
        <v>0.22580645161290322</v>
      </c>
      <c r="M4" s="36">
        <f t="shared" si="0"/>
        <v>0.36891545687446625</v>
      </c>
      <c r="N4" s="36">
        <f t="shared" si="0"/>
        <v>0.39951768488745981</v>
      </c>
      <c r="O4" s="36">
        <f t="shared" si="0"/>
        <v>0.39341810022438295</v>
      </c>
      <c r="P4" s="36">
        <f t="shared" si="0"/>
        <v>0.38235294117647056</v>
      </c>
      <c r="Q4" s="36">
        <f t="shared" si="0"/>
        <v>0.30693069306930693</v>
      </c>
      <c r="R4" s="36">
        <f t="shared" si="0"/>
        <v>0.45302713987473903</v>
      </c>
      <c r="S4" s="36">
        <f t="shared" si="0"/>
        <v>0.43353474320241692</v>
      </c>
      <c r="T4" s="36">
        <f t="shared" si="0"/>
        <v>0.37745974955277278</v>
      </c>
      <c r="U4" s="36">
        <f t="shared" si="0"/>
        <v>0.3699570815450644</v>
      </c>
      <c r="V4" s="36">
        <f t="shared" si="0"/>
        <v>0.4099722991689751</v>
      </c>
      <c r="W4" s="36">
        <f t="shared" si="0"/>
        <v>0.41176470588235292</v>
      </c>
      <c r="X4" s="36">
        <f t="shared" si="0"/>
        <v>0.43683781581092096</v>
      </c>
      <c r="Y4" s="36">
        <f t="shared" ref="Y4:AU4" si="1">Y3/Y2</f>
        <v>0.38644067796610171</v>
      </c>
      <c r="Z4" s="36">
        <f t="shared" si="1"/>
        <v>0.38782051282051283</v>
      </c>
      <c r="AA4" s="36">
        <f t="shared" si="1"/>
        <v>0.39160839160839161</v>
      </c>
      <c r="AB4" s="36">
        <f t="shared" si="1"/>
        <v>0.3971119133574007</v>
      </c>
      <c r="AC4" s="36">
        <f t="shared" si="1"/>
        <v>0.43220779220779221</v>
      </c>
      <c r="AD4" s="36">
        <f t="shared" si="1"/>
        <v>0.45297805642633227</v>
      </c>
      <c r="AE4" s="36">
        <f t="shared" si="1"/>
        <v>0.37962264150943398</v>
      </c>
      <c r="AF4" s="36">
        <f t="shared" si="1"/>
        <v>0.48965517241379308</v>
      </c>
      <c r="AG4" s="36">
        <f t="shared" si="1"/>
        <v>0.4375</v>
      </c>
      <c r="AH4" s="36">
        <f t="shared" si="1"/>
        <v>0.4107142857142857</v>
      </c>
      <c r="AI4" s="36">
        <f t="shared" si="1"/>
        <v>0.43119266055045874</v>
      </c>
      <c r="AJ4" s="36">
        <f t="shared" si="1"/>
        <v>0.40375586854460094</v>
      </c>
      <c r="AK4" s="36">
        <f t="shared" si="1"/>
        <v>0.3517915309446254</v>
      </c>
      <c r="AL4" s="36">
        <f t="shared" si="1"/>
        <v>0.35977337110481589</v>
      </c>
      <c r="AM4" s="36">
        <f t="shared" si="1"/>
        <v>0.51583710407239824</v>
      </c>
      <c r="AN4" s="36">
        <f t="shared" si="1"/>
        <v>0.42857142857142855</v>
      </c>
      <c r="AO4" s="36">
        <f t="shared" si="1"/>
        <v>0.5331010452961672</v>
      </c>
      <c r="AP4" s="36">
        <f t="shared" si="1"/>
        <v>0.36897274633123689</v>
      </c>
      <c r="AQ4" s="36">
        <f t="shared" si="1"/>
        <v>0.3300970873786408</v>
      </c>
      <c r="AR4" s="36">
        <f t="shared" si="1"/>
        <v>0.40322580645161288</v>
      </c>
      <c r="AS4" s="36">
        <f t="shared" si="1"/>
        <v>0.34712230215827339</v>
      </c>
      <c r="AT4" s="36">
        <f t="shared" si="1"/>
        <v>0.4033898305084746</v>
      </c>
      <c r="AU4" s="36">
        <f t="shared" si="1"/>
        <v>0.40740740740740738</v>
      </c>
    </row>
    <row r="5" spans="1:47" ht="14.1" customHeight="1" x14ac:dyDescent="0.25">
      <c r="A5" s="38"/>
      <c r="B5" s="38"/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7"/>
      <c r="Z5" s="37"/>
    </row>
  </sheetData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Offices</vt:lpstr>
      <vt:lpstr>Voter Turnout</vt:lpstr>
      <vt:lpstr>'All Offices'!Print_Area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Hartman</dc:creator>
  <cp:lastModifiedBy>Tracy Hartman</cp:lastModifiedBy>
  <cp:lastPrinted>2026-04-08T13:57:10Z</cp:lastPrinted>
  <dcterms:created xsi:type="dcterms:W3CDTF">2024-11-01T14:50:23Z</dcterms:created>
  <dcterms:modified xsi:type="dcterms:W3CDTF">2026-04-09T23:20:57Z</dcterms:modified>
</cp:coreProperties>
</file>